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Maria\AppData\Local\Microsoft\Windows\INetCache\Content.Word\"/>
    </mc:Choice>
  </mc:AlternateContent>
  <xr:revisionPtr revIDLastSave="0" documentId="13_ncr:1_{04B592D3-34EF-4D44-8B9C-AE066986ED9B}" xr6:coauthVersionLast="45" xr6:coauthVersionMax="45" xr10:uidLastSave="{00000000-0000-0000-0000-000000000000}"/>
  <workbookProtection workbookAlgorithmName="SHA-512" workbookHashValue="Iz7Q5MyIAJQoBttexEzjpv2zvhkOFVSQWEzMQtBNqfNd7+FX2VvwTJk1yWgCFa0ha7AAhEnyIgzlu6VDzgMBxw==" workbookSaltValue="cVqbzN2m5jeRBX6l4/ZsIw==" workbookSpinCount="100000" lockStructure="1"/>
  <bookViews>
    <workbookView visibility="hidden" xWindow="780" yWindow="780" windowWidth="21600" windowHeight="11385" firstSheet="2" activeTab="7" xr2:uid="{00000000-000D-0000-FFFF-FFFF00000000}"/>
  </bookViews>
  <sheets>
    <sheet name="Современные повышение 10%" sheetId="1" state="hidden" r:id="rId1"/>
    <sheet name="Современные повышение" sheetId="2" state="hidden" r:id="rId2"/>
    <sheet name="Современные" sheetId="3" r:id="rId3"/>
    <sheet name="Нео+Классика+Престиж повышение" sheetId="4" state="hidden" r:id="rId4"/>
    <sheet name="Нео+Классика+Престиж" sheetId="5" r:id="rId5"/>
    <sheet name="Фур-ра" sheetId="7" state="hidden" r:id="rId6"/>
    <sheet name="Фурнитура" sheetId="8" state="hidden" r:id="rId7"/>
    <sheet name="Фурнитура повышение" sheetId="9" r:id="rId8"/>
    <sheet name="Погонаж повышение" sheetId="6" r:id="rId9"/>
    <sheet name="Сравнение" sheetId="10" state="hidden" r:id="rId10"/>
  </sheets>
  <definedNames>
    <definedName name="_xlnm.Print_Area" localSheetId="4">'Нео+Классика+Престиж'!$A$1:$P$60</definedName>
    <definedName name="_xlnm.Print_Area" localSheetId="3">'Нео+Классика+Престиж повышение'!$A$1:$P$70</definedName>
    <definedName name="_xlnm.Print_Area" localSheetId="2">Современные!$A$1:$W$149</definedName>
    <definedName name="_xlnm.Print_Area" localSheetId="1">'Современные повышение'!$A$1:$W$134</definedName>
    <definedName name="_xlnm.Print_Area" localSheetId="0">'Современные повышение 10%'!$A$1:$W$134</definedName>
    <definedName name="_xlnm.Print_Area" localSheetId="5">'Фур-ра'!$A$1:$H$317</definedName>
  </definedNames>
  <calcPr calcId="191029"/>
  <oleSize ref="A1:AF486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<sst xmlns="http://schemas.openxmlformats.org/spreadsheetml/2006/main" count="5177" uniqueCount="1240">
  <si>
    <t>Директор ООО  "ГАЛС"</t>
  </si>
  <si>
    <t>Прайс-лист от 30.03.2022г.</t>
  </si>
  <si>
    <t>_______________ Тухватуллин А.Б.</t>
  </si>
  <si>
    <t>Цена без НДС, руб.</t>
  </si>
  <si>
    <t>"31" марта 2022 г.</t>
  </si>
  <si>
    <t>Коллекция "Современные"</t>
  </si>
  <si>
    <t>Модельный ряд</t>
  </si>
  <si>
    <t>Покрытие</t>
  </si>
  <si>
    <t>Размеры полотна, мм</t>
  </si>
  <si>
    <t>Комплектация</t>
  </si>
  <si>
    <t>Цена, руб.</t>
  </si>
  <si>
    <t>Ширина</t>
  </si>
  <si>
    <t>Высота</t>
  </si>
  <si>
    <r>
      <t xml:space="preserve">Альберо </t>
    </r>
    <r>
      <rPr>
        <sz val="11"/>
        <rFont val="Calibri"/>
        <scheme val="minor"/>
      </rPr>
      <t>38мм</t>
    </r>
  </si>
  <si>
    <t>Основа: шпон Анегри
Вставка: Черепах. дерево / Череджейро</t>
  </si>
  <si>
    <t>600, 700, 800, 900</t>
  </si>
  <si>
    <t>2000, 2100</t>
  </si>
  <si>
    <t>полотно</t>
  </si>
  <si>
    <t>базовый комплект*</t>
  </si>
  <si>
    <t>2200, 2300</t>
  </si>
  <si>
    <t>Базовый комплект: полотно, короб. брус Ш КЛР 24, наличник 05 Ш КЛР Альберо - 5шт.</t>
  </si>
  <si>
    <t>лак (№ 01)</t>
  </si>
  <si>
    <r>
      <t xml:space="preserve">Тимбер </t>
    </r>
    <r>
      <rPr>
        <sz val="11"/>
        <rFont val="Calibri"/>
        <scheme val="minor"/>
      </rPr>
      <t>38мм</t>
    </r>
  </si>
  <si>
    <t>Шпон (Ш)</t>
  </si>
  <si>
    <t>*Базовый комплект: полотно, коробочный брус К 24, наличник 05 К 24 - 5шт.</t>
  </si>
  <si>
    <t>с патиной</t>
  </si>
  <si>
    <r>
      <t xml:space="preserve">Вайя 
</t>
    </r>
    <r>
      <rPr>
        <sz val="11"/>
        <color indexed="2"/>
        <rFont val="Calibri"/>
        <scheme val="minor"/>
      </rPr>
      <t>38мм</t>
    </r>
  </si>
  <si>
    <t>*Базовый комплект: полотно, коробочный брус Ш, наличник 07 Ш - 5шт.</t>
  </si>
  <si>
    <t>без патины</t>
  </si>
  <si>
    <r>
      <t xml:space="preserve">Техно
</t>
    </r>
    <r>
      <rPr>
        <sz val="11"/>
        <color indexed="2"/>
        <rFont val="Calibri"/>
        <scheme val="minor"/>
      </rPr>
      <t>43мм</t>
    </r>
  </si>
  <si>
    <t>МДФ (К)</t>
  </si>
  <si>
    <t>стекло</t>
  </si>
  <si>
    <r>
      <t xml:space="preserve">Поларис 
</t>
    </r>
    <r>
      <rPr>
        <sz val="11"/>
        <rFont val="Calibri"/>
        <scheme val="minor"/>
      </rPr>
      <t>(</t>
    </r>
    <r>
      <rPr>
        <i/>
        <sz val="11"/>
        <rFont val="Calibri"/>
        <scheme val="minor"/>
      </rPr>
      <t>алюмин. кромка:</t>
    </r>
    <r>
      <rPr>
        <sz val="11"/>
        <rFont val="Calibri"/>
        <scheme val="minor"/>
      </rPr>
      <t xml:space="preserve"> матовое серебро, черный)</t>
    </r>
    <r>
      <rPr>
        <b/>
        <sz val="11"/>
        <rFont val="Calibri"/>
        <scheme val="minor"/>
      </rPr>
      <t xml:space="preserve"> 
</t>
    </r>
    <r>
      <rPr>
        <sz val="11"/>
        <rFont val="Calibri"/>
        <scheme val="minor"/>
      </rPr>
      <t>42мм</t>
    </r>
    <r>
      <rPr>
        <b/>
        <sz val="11"/>
        <rFont val="Calibri"/>
        <scheme val="minor"/>
      </rPr>
      <t xml:space="preserve">
</t>
    </r>
    <r>
      <rPr>
        <i/>
        <sz val="10"/>
        <rFont val="Calibri"/>
        <scheme val="minor"/>
      </rPr>
      <t>компл-ся петлями только Kubica K 2760</t>
    </r>
  </si>
  <si>
    <t>Рисунок 01/02 с одной стороны + зеркало 03 с обратной</t>
  </si>
  <si>
    <t>Рисунки 01/02 с двух сторон</t>
  </si>
  <si>
    <t>*Базовый комплект: полотно, короб. брус К КЛР, наличник 05 К КЛР - 5шт.</t>
  </si>
  <si>
    <t>под покраску</t>
  </si>
  <si>
    <r>
      <t xml:space="preserve">Инфинити 
</t>
    </r>
    <r>
      <rPr>
        <sz val="11"/>
        <rFont val="Calibri"/>
        <scheme val="minor"/>
      </rPr>
      <t xml:space="preserve">40мм 
</t>
    </r>
    <r>
      <rPr>
        <i/>
        <sz val="10"/>
        <rFont val="Calibri"/>
        <scheme val="minor"/>
      </rPr>
      <t>компл-ся петлями только Kubica K 6360 38</t>
    </r>
  </si>
  <si>
    <t>Грунт под покраску</t>
  </si>
  <si>
    <t>*Базовый комплект: полотно, скрытый короб Инвизибл мат.хром - 1комп.
**Дилерская скидка предоставляется только на полотно</t>
  </si>
  <si>
    <r>
      <t xml:space="preserve">Экстеншн
</t>
    </r>
    <r>
      <rPr>
        <sz val="11"/>
        <color indexed="2"/>
        <rFont val="Calibri"/>
        <scheme val="minor"/>
      </rPr>
      <t>38мм</t>
    </r>
  </si>
  <si>
    <t xml:space="preserve">*Базовый комплект: полотно, коробочный брус К КЛР - 2,5шт, 
наличник 05 К КЛР ЭКС - 2,5шт., наличник 05 К телеск - 2,5шт.,
</t>
  </si>
  <si>
    <t>с зеркалом</t>
  </si>
  <si>
    <r>
      <t xml:space="preserve">Сплайн </t>
    </r>
    <r>
      <rPr>
        <sz val="11"/>
        <color indexed="2"/>
        <rFont val="Calibri"/>
        <scheme val="minor"/>
      </rPr>
      <t>38мм</t>
    </r>
  </si>
  <si>
    <t>*Базовый комплект: полотно, коробочный брус - 2,5шт., наличник 05К / 07 Ш - 5шт.</t>
  </si>
  <si>
    <r>
      <t xml:space="preserve">Геометрия 
</t>
    </r>
    <r>
      <rPr>
        <sz val="11"/>
        <color indexed="2"/>
        <rFont val="Calibri"/>
        <scheme val="minor"/>
      </rPr>
      <t>38мм</t>
    </r>
  </si>
  <si>
    <t>01 ,02</t>
  </si>
  <si>
    <r>
      <t xml:space="preserve">03, 04, 05, 06, 07, 08, 09, 10, </t>
    </r>
    <r>
      <rPr>
        <b/>
        <sz val="8"/>
        <color indexed="2"/>
        <rFont val="Calibri"/>
        <scheme val="minor"/>
      </rPr>
      <t>11, 12, 13</t>
    </r>
  </si>
  <si>
    <r>
      <t xml:space="preserve">Альянс </t>
    </r>
    <r>
      <rPr>
        <sz val="11"/>
        <rFont val="Calibri"/>
        <scheme val="minor"/>
      </rPr>
      <t>38мм</t>
    </r>
  </si>
  <si>
    <t>Шпон: Дуб беленый, Дуб графит, Дуб латте, Орех, Тик, Эбен</t>
  </si>
  <si>
    <t>*Базовый комплект: полотно, коробочный брус Ш Альянс, наличник 07 Ш Альянс- 5шт.</t>
  </si>
  <si>
    <t>03, 04, 05, 06, 07, 08, 09, 10</t>
  </si>
  <si>
    <r>
      <t xml:space="preserve">Альянс АК 
</t>
    </r>
    <r>
      <rPr>
        <sz val="10"/>
        <rFont val="Calibri"/>
        <scheme val="minor"/>
      </rPr>
      <t>(в алюмин. кромке)</t>
    </r>
    <r>
      <rPr>
        <b/>
        <sz val="11"/>
        <rFont val="Calibri"/>
        <scheme val="minor"/>
      </rPr>
      <t xml:space="preserve"> </t>
    </r>
    <r>
      <rPr>
        <sz val="11"/>
        <rFont val="Calibri"/>
        <scheme val="minor"/>
      </rPr>
      <t>42мм</t>
    </r>
    <r>
      <rPr>
        <b/>
        <sz val="11"/>
        <rFont val="Calibri"/>
        <scheme val="minor"/>
      </rPr>
      <t xml:space="preserve">
</t>
    </r>
    <r>
      <rPr>
        <i/>
        <sz val="10"/>
        <rFont val="Calibri"/>
        <scheme val="minor"/>
      </rPr>
      <t>компл-ся петлями только Kubica K 6360 38</t>
    </r>
  </si>
  <si>
    <r>
      <t xml:space="preserve">Шпон: см.Альянс
</t>
    </r>
    <r>
      <rPr>
        <i/>
        <sz val="11"/>
        <rFont val="Calibri"/>
        <scheme val="minor"/>
      </rPr>
      <t>алюмин. кромка: матовое серебро, черный</t>
    </r>
  </si>
  <si>
    <t>*Базовый комплект: полотно в алюм.кромке, алюмин.короб (серебро) - 1комп., 
наличник 05 Ш КЛР АК Альянс - 2,5шт., наличник 07 Ш Альянс- 2,5шт.</t>
  </si>
  <si>
    <t>шпон Альянс</t>
  </si>
  <si>
    <r>
      <t xml:space="preserve">Витра 
</t>
    </r>
    <r>
      <rPr>
        <i/>
        <u/>
        <sz val="11"/>
        <rFont val="Calibri"/>
        <scheme val="minor"/>
      </rPr>
      <t>Стекло:</t>
    </r>
    <r>
      <rPr>
        <i/>
        <sz val="11"/>
        <rFont val="Calibri"/>
        <scheme val="minor"/>
      </rPr>
      <t xml:space="preserve"> белое, черное, бронза, бесцветн, зеркало</t>
    </r>
    <r>
      <rPr>
        <b/>
        <sz val="11"/>
        <rFont val="Calibri"/>
        <scheme val="minor"/>
      </rPr>
      <t xml:space="preserve">
</t>
    </r>
    <r>
      <rPr>
        <sz val="11"/>
        <rFont val="Calibri"/>
        <scheme val="minor"/>
      </rPr>
      <t>38мм</t>
    </r>
  </si>
  <si>
    <t>-</t>
  </si>
  <si>
    <t>*Базовый комплект: полотно, коробочный брус, наличник 05К / 07 Ш - 5шт.</t>
  </si>
  <si>
    <r>
      <t xml:space="preserve">Фьюжн </t>
    </r>
    <r>
      <rPr>
        <sz val="11"/>
        <rFont val="Calibri"/>
        <scheme val="minor"/>
      </rPr>
      <t>38мм</t>
    </r>
  </si>
  <si>
    <t>00 (без фрезеровки)</t>
  </si>
  <si>
    <t>63, 64, 65, 66,72</t>
  </si>
  <si>
    <r>
      <t xml:space="preserve">Гамма </t>
    </r>
    <r>
      <rPr>
        <sz val="11"/>
        <rFont val="Calibri"/>
        <scheme val="minor"/>
      </rPr>
      <t>38мм</t>
    </r>
  </si>
  <si>
    <t>Отделка по Ral = +10% к стоимости заказа.</t>
  </si>
  <si>
    <t>Прайс-лист от 27.02.2022г.</t>
  </si>
  <si>
    <t>"27" февраля 2022 г.</t>
  </si>
  <si>
    <t>Прайс-лист от 11.01.2024г.</t>
  </si>
  <si>
    <t>Базовый комплект: полотно, короб. брус Ш КЛР 24 - 2,5шт., 
наличник 05 Ш КЛР Альберо - 2,5шт., наличник 05 Ш ПР Альберо - 2,5шт.</t>
  </si>
  <si>
    <r>
      <t xml:space="preserve">Лофт 
</t>
    </r>
    <r>
      <rPr>
        <sz val="11"/>
        <rFont val="Calibri"/>
        <scheme val="minor"/>
      </rPr>
      <t xml:space="preserve">43мм
</t>
    </r>
    <r>
      <rPr>
        <sz val="10"/>
        <rFont val="Calibri"/>
        <scheme val="minor"/>
      </rPr>
      <t xml:space="preserve">
</t>
    </r>
    <r>
      <rPr>
        <i/>
        <sz val="10"/>
        <rFont val="Calibri"/>
        <scheme val="minor"/>
      </rPr>
      <t>компл-ся петлями только Kubica K 2760</t>
    </r>
  </si>
  <si>
    <r>
      <rPr>
        <b/>
        <sz val="11"/>
        <rFont val="Calibri"/>
      </rPr>
      <t xml:space="preserve">Инфинити 
41мм </t>
    </r>
    <r>
      <rPr>
        <sz val="11"/>
        <rFont val="Calibri"/>
      </rPr>
      <t xml:space="preserve">
</t>
    </r>
    <r>
      <rPr>
        <i/>
        <sz val="10"/>
        <rFont val="Calibri"/>
      </rPr>
      <t>прям.откр. Kubica K 2760,                        </t>
    </r>
    <r>
      <rPr>
        <b/>
        <i/>
        <sz val="10"/>
        <rFont val="Calibri"/>
      </rPr>
      <t> 50мм</t>
    </r>
    <r>
      <rPr>
        <i/>
        <sz val="10"/>
        <rFont val="Calibri"/>
      </rPr>
      <t xml:space="preserve"> внутр. откр. Kubica K 6360 38 </t>
    </r>
  </si>
  <si>
    <t>Услуга покраска эмалью по Ral = +10% к стоимости заказа.</t>
  </si>
  <si>
    <t xml:space="preserve">Для высоты и ширины полотна НЕ кратной 100мм действует наценка + 20% к стоимости полотна за </t>
  </si>
  <si>
    <t>каждый нестандартный параметр.</t>
  </si>
  <si>
    <t>Коллекция "Неоклассика"</t>
  </si>
  <si>
    <r>
      <t xml:space="preserve">Прайм </t>
    </r>
    <r>
      <rPr>
        <sz val="11"/>
        <rFont val="Calibri"/>
        <scheme val="minor"/>
      </rPr>
      <t>38мм</t>
    </r>
  </si>
  <si>
    <t>*Базовый комплект: полотно, коробочный брус К, наличник 05 К - 5шт.</t>
  </si>
  <si>
    <r>
      <t xml:space="preserve">Бостон, Сканди
</t>
    </r>
    <r>
      <rPr>
        <sz val="10.5"/>
        <color indexed="2"/>
        <rFont val="Calibri"/>
        <scheme val="minor"/>
      </rPr>
      <t>43мм</t>
    </r>
  </si>
  <si>
    <r>
      <rPr>
        <b/>
        <sz val="10.5"/>
        <color indexed="2"/>
        <rFont val="Calibri"/>
        <scheme val="minor"/>
      </rPr>
      <t>Вента,</t>
    </r>
    <r>
      <rPr>
        <b/>
        <sz val="10.5"/>
        <rFont val="Calibri"/>
        <scheme val="minor"/>
      </rPr>
      <t xml:space="preserve"> Галант,</t>
    </r>
    <r>
      <rPr>
        <b/>
        <sz val="10.5"/>
        <color indexed="2"/>
        <rFont val="Calibri"/>
        <scheme val="minor"/>
      </rPr>
      <t xml:space="preserve"> Консул</t>
    </r>
    <r>
      <rPr>
        <b/>
        <sz val="10.5"/>
        <rFont val="Calibri"/>
        <scheme val="minor"/>
      </rPr>
      <t xml:space="preserve">
</t>
    </r>
    <r>
      <rPr>
        <sz val="10.5"/>
        <rFont val="Calibri"/>
        <scheme val="minor"/>
      </rPr>
      <t>43мм</t>
    </r>
  </si>
  <si>
    <t>Коллекция "Классика"</t>
  </si>
  <si>
    <t>Глухое / остекленное</t>
  </si>
  <si>
    <t>Леон, Палермо
38мм</t>
  </si>
  <si>
    <t>*Базовый комплект: полотно, коробочный брус, наличник 07 - 5шт.</t>
  </si>
  <si>
    <r>
      <t xml:space="preserve">Интарсия </t>
    </r>
    <r>
      <rPr>
        <sz val="10.5"/>
        <rFont val="Calibri"/>
        <scheme val="minor"/>
      </rPr>
      <t>38мм</t>
    </r>
  </si>
  <si>
    <r>
      <t xml:space="preserve">Рондо 
</t>
    </r>
    <r>
      <rPr>
        <sz val="10.5"/>
        <rFont val="Calibri"/>
        <scheme val="minor"/>
      </rPr>
      <t>43мм</t>
    </r>
  </si>
  <si>
    <t>*Базовый комплект: полотно, коробочный брус К, наличник 07 К - 5шт.</t>
  </si>
  <si>
    <t>Коллекция "Престиж"</t>
  </si>
  <si>
    <r>
      <t xml:space="preserve">Богема, Милан, Турин
</t>
    </r>
    <r>
      <rPr>
        <sz val="11"/>
        <rFont val="Calibri"/>
        <scheme val="minor"/>
      </rPr>
      <t>38мм</t>
    </r>
  </si>
  <si>
    <r>
      <t xml:space="preserve">Парма
</t>
    </r>
    <r>
      <rPr>
        <sz val="11"/>
        <rFont val="Calibri"/>
        <scheme val="minor"/>
      </rPr>
      <t>38мм</t>
    </r>
  </si>
  <si>
    <t>**Данная комплектация подразумевает наличние патины только на полотне</t>
  </si>
  <si>
    <r>
      <t xml:space="preserve">Бостон, Сканди
</t>
    </r>
    <r>
      <rPr>
        <sz val="10.5"/>
        <rFont val="Calibri"/>
        <scheme val="minor"/>
      </rPr>
      <t>43мм</t>
    </r>
  </si>
  <si>
    <r>
      <t xml:space="preserve">Вента
</t>
    </r>
    <r>
      <rPr>
        <sz val="10.5"/>
        <rFont val="Calibri"/>
        <scheme val="minor"/>
      </rPr>
      <t>38мм</t>
    </r>
  </si>
  <si>
    <r>
      <t xml:space="preserve">Нортон,    Арт 
</t>
    </r>
    <r>
      <rPr>
        <sz val="11"/>
        <rFont val="Calibri"/>
        <scheme val="minor"/>
      </rPr>
      <t>43мм</t>
    </r>
  </si>
  <si>
    <t>*Базовый комплект: полотно, коробочный брус, наличник 07 - 5шт. Или наличник "Нортон" К - 5 шт.</t>
  </si>
  <si>
    <r>
      <t xml:space="preserve">Марсель
</t>
    </r>
    <r>
      <rPr>
        <sz val="10.5"/>
        <rFont val="Calibri"/>
        <scheme val="minor"/>
      </rPr>
      <t>38мм</t>
    </r>
  </si>
  <si>
    <r>
      <t xml:space="preserve">Коллекция "Престиж" </t>
    </r>
    <r>
      <rPr>
        <sz val="16"/>
        <color indexed="2"/>
        <rFont val="Calibri"/>
        <scheme val="minor"/>
      </rPr>
      <t>с наличниками мод.ряда "Престиж"</t>
    </r>
  </si>
  <si>
    <r>
      <t xml:space="preserve">Турин
</t>
    </r>
    <r>
      <rPr>
        <sz val="11"/>
        <rFont val="Calibri"/>
        <scheme val="minor"/>
      </rPr>
      <t>43мм</t>
    </r>
  </si>
  <si>
    <r>
      <t xml:space="preserve">*Базовый комплект: полотно, коробочный брус К, </t>
    </r>
    <r>
      <rPr>
        <sz val="10.5"/>
        <color indexed="2"/>
        <rFont val="Calibri"/>
        <scheme val="minor"/>
      </rPr>
      <t>наличник "Турин" К - 5шт.</t>
    </r>
  </si>
  <si>
    <r>
      <t xml:space="preserve">Милан
</t>
    </r>
    <r>
      <rPr>
        <sz val="11"/>
        <rFont val="Calibri"/>
        <scheme val="minor"/>
      </rPr>
      <t>38мм</t>
    </r>
  </si>
  <si>
    <r>
      <t xml:space="preserve">*Базовый комплект: полотно, коробочный брус К, </t>
    </r>
    <r>
      <rPr>
        <sz val="10.5"/>
        <color indexed="2"/>
        <rFont val="Calibri"/>
        <scheme val="minor"/>
      </rPr>
      <t>наличник "Милан" К - 5шт.</t>
    </r>
  </si>
  <si>
    <r>
      <t xml:space="preserve">Богема
</t>
    </r>
    <r>
      <rPr>
        <sz val="11"/>
        <rFont val="Calibri"/>
        <scheme val="minor"/>
      </rPr>
      <t>38мм</t>
    </r>
  </si>
  <si>
    <r>
      <t xml:space="preserve">*Базовый комплект: полотно, коробочный брус К, </t>
    </r>
    <r>
      <rPr>
        <sz val="10.5"/>
        <color indexed="2"/>
        <rFont val="Calibri"/>
        <scheme val="minor"/>
      </rPr>
      <t>наличник "Богема" К - 5шт.</t>
    </r>
  </si>
  <si>
    <r>
      <t xml:space="preserve">*Базовый комплект: полотно, коробочный брус Ш, </t>
    </r>
    <r>
      <rPr>
        <sz val="10.5"/>
        <color indexed="2"/>
        <rFont val="Calibri"/>
        <scheme val="minor"/>
      </rPr>
      <t>наличник "Парма" Д - 5шт.</t>
    </r>
  </si>
  <si>
    <t>Погонаж для межкомнатных дверей "Гардиан"</t>
  </si>
  <si>
    <t xml:space="preserve">Коробочный брус с уплотнителем 70*35мм, 75*35мм       </t>
  </si>
  <si>
    <t>1 комп. = 2,5шт.</t>
  </si>
  <si>
    <t>Наименование изделия</t>
  </si>
  <si>
    <t>МДФ</t>
  </si>
  <si>
    <t>Шпон</t>
  </si>
  <si>
    <t>Без патины</t>
  </si>
  <si>
    <t>С патиной</t>
  </si>
  <si>
    <t>1 шт.</t>
  </si>
  <si>
    <t>1 комп.</t>
  </si>
  <si>
    <t xml:space="preserve">Коробочный брус К               </t>
  </si>
  <si>
    <t>Коробочный брус Ш</t>
  </si>
  <si>
    <t xml:space="preserve">Коробочный брус К КЛР          </t>
  </si>
  <si>
    <t xml:space="preserve">Коробочный брус Ш КЛР          </t>
  </si>
  <si>
    <t>Алюмин. профиль* Инвизибл 198 ПО¹ и ВО¹</t>
  </si>
  <si>
    <t>мат. хром / белый / черный</t>
  </si>
  <si>
    <t>по Ral**</t>
  </si>
  <si>
    <t xml:space="preserve">Коробочный брус Ш Альянс      </t>
  </si>
  <si>
    <t>Алюмин. профиль прямого и внутрен. открывания для системы Инвизибл*</t>
  </si>
  <si>
    <t>Коробочный брус Ш КЛР Альянс</t>
  </si>
  <si>
    <t>черный</t>
  </si>
  <si>
    <t>**отделка профиля по Ral возможна при заказе от  2-х компл.</t>
  </si>
  <si>
    <t>*на алюмин.профиль дилерская скидка не распространяется</t>
  </si>
  <si>
    <t>Наличники телескопические 80*12 мм</t>
  </si>
  <si>
    <t>Наличник 05 К,
Наличник 07 К</t>
  </si>
  <si>
    <t>Наличник 07 Ш</t>
  </si>
  <si>
    <t>Наличник 07 Ш Альянс</t>
  </si>
  <si>
    <t>Наличник 10 К</t>
  </si>
  <si>
    <t>Наличник 10 Ш</t>
  </si>
  <si>
    <t>Наличники телескопические</t>
  </si>
  <si>
    <t>Наличник 11 К 80*16мм</t>
  </si>
  <si>
    <t>Наличник 12 К 100*28мм</t>
  </si>
  <si>
    <t>Наличники телескопические мод.ряда "Престиж"</t>
  </si>
  <si>
    <t>Наличник Нортон К 100*16мм</t>
  </si>
  <si>
    <t>Наличник Парма Д 100*20мм</t>
  </si>
  <si>
    <t>Наличник Милан К 110*19мм</t>
  </si>
  <si>
    <t>Наличник Турин К 120*42мм</t>
  </si>
  <si>
    <t>Наличник Богема К 110*19мм</t>
  </si>
  <si>
    <t>Наличники НЕ телескопические (ПР - простой, КЛР - компланарный ) 80*12 мм</t>
  </si>
  <si>
    <t>Наличник 05 К ПР</t>
  </si>
  <si>
    <t>Наличник 05 Ш ПР</t>
  </si>
  <si>
    <t>Наличник 05 К КЛР</t>
  </si>
  <si>
    <t>Наличник 05 Ш КЛР</t>
  </si>
  <si>
    <t>Наличник 05 К КЛР ЭКС …</t>
  </si>
  <si>
    <t>Наличник 05 Ш КЛР Альянс (АК Альянс)</t>
  </si>
  <si>
    <t>Наличник 05 Ш ПР Альберо</t>
  </si>
  <si>
    <t>Наличник 05 Ш КЛР Альберо</t>
  </si>
  <si>
    <t>Наличник 10 Д ПР (массив дуба)</t>
  </si>
  <si>
    <t>Карнизы 01, 03, Нортон</t>
  </si>
  <si>
    <t>Ширина полотна или полотен в двупольном проеме, мм</t>
  </si>
  <si>
    <t>Вариант покрытия</t>
  </si>
  <si>
    <t>Цена за 1 шт.</t>
  </si>
  <si>
    <t>Карниз 01</t>
  </si>
  <si>
    <t>Карниз 03</t>
  </si>
  <si>
    <t>Карниз Нортон</t>
  </si>
  <si>
    <t>600, 700, 800, 900;</t>
  </si>
  <si>
    <t>1000, 1100, 1200, 1300;</t>
  </si>
  <si>
    <t>1400, 1500, 1600</t>
  </si>
  <si>
    <t>Шпон / массив дуба</t>
  </si>
  <si>
    <t>Плинтблоки, декор.элементы (за 1 шт.)</t>
  </si>
  <si>
    <t>Массив дуба</t>
  </si>
  <si>
    <t>Плинтблок К (80 мм)</t>
  </si>
  <si>
    <t>Плинтблок Ш (80 мм)</t>
  </si>
  <si>
    <t>Плинтблок Д (80 мм)</t>
  </si>
  <si>
    <t>ДЭ 02 К (80*80 мм)</t>
  </si>
  <si>
    <t>ДЭ 02 Д (80*80 мм)</t>
  </si>
  <si>
    <t>ДЭ 03 К (80*80 мм)</t>
  </si>
  <si>
    <t>ДЭ 03 Д (80*80 мм)</t>
  </si>
  <si>
    <t>Порталы</t>
  </si>
  <si>
    <t>Цена за 1 комп. на одну сторону*</t>
  </si>
  <si>
    <t>Портал 02</t>
  </si>
  <si>
    <t>Портал 03</t>
  </si>
  <si>
    <t>Портал 03 БК</t>
  </si>
  <si>
    <t>*Состав 1 комп. порталов:</t>
  </si>
  <si>
    <t xml:space="preserve">Портал 02: наличник 07 К/Ш - 2,5шт., декор.элемент 02 К/Д- 2шт., карниз 01 К/Д - 1шт.  </t>
  </si>
  <si>
    <t>Портал 03: наличник 10 К/Д - 2 шт., наличник 05 К/Д (горизонтальный) с декором - 1шт., декор.элемент К/Д 03 - 2шт.,</t>
  </si>
  <si>
    <t>карниз 03 К/Д - 1шт., плинтблок К/Д - 2шт.</t>
  </si>
  <si>
    <t>Портал 03 БК (без карниза): наличник 10 К/Д - 2 шт., наличник 05 К/Д (горизонтальный) с декором - 1шт.,</t>
  </si>
  <si>
    <t>декор.элемент 03 - 2шт., плинтблок - 2шт.</t>
  </si>
  <si>
    <t>Портал 04: наличник Д (в комплекте с декор.элементами Д и плинтблоком Д) - 2,5 шт., карниз 04 Д - 1шт.</t>
  </si>
  <si>
    <t>Порталы коллекции "Престиж"</t>
  </si>
  <si>
    <t>Нортон</t>
  </si>
  <si>
    <t>Милан</t>
  </si>
  <si>
    <t>700, 800, 900;</t>
  </si>
  <si>
    <t>Турин</t>
  </si>
  <si>
    <t>Богема</t>
  </si>
  <si>
    <t>Парма</t>
  </si>
  <si>
    <t>Портал Нортон: наличник Нортон (в комп. с декор.элементами и плинтблоками) - 2,5 шт., карниз Нортон - 1шт.</t>
  </si>
  <si>
    <t>Портал Милан: наличник Милан (в комп. с декор.элементами и плинтблоками) - 2,5 шт., фрамуга Милан - 1шт., карниз Милан - 1шт.</t>
  </si>
  <si>
    <t>Портал Турин: наличник Турин - 2,5 шт., карниз Турин - 1шт., плинтблоки Турин - 2шт.</t>
  </si>
  <si>
    <t>Портала Богема: наличник Богема (в комп. с декор.элементами)- 2,5 шт., фрамуга Богема - 1шт., карниз Богема - 1шт.,</t>
  </si>
  <si>
    <t>плинтблок Богема - 2шт.</t>
  </si>
  <si>
    <t>Портал Парма: наличник Парма (в комплекте с декор.элемнтами) - 2,5 шт., плинтблоки Парма - 2шт., карниз Парма- 1шт.</t>
  </si>
  <si>
    <t>Доборный брус т. 12мм</t>
  </si>
  <si>
    <t>Наименование</t>
  </si>
  <si>
    <t>Цена за 1 кв.м</t>
  </si>
  <si>
    <t>ДБ К (МДФ)</t>
  </si>
  <si>
    <t>ДБ Ш (шпон дуба)</t>
  </si>
  <si>
    <t>ДБ Ш Альянс</t>
  </si>
  <si>
    <t>ДБ Ш Альберо (шпон анегри)</t>
  </si>
  <si>
    <r>
      <t>Расшивка для соединения доборов (без отделки),</t>
    </r>
    <r>
      <rPr>
        <sz val="10"/>
        <rFont val="Calibri"/>
        <scheme val="minor"/>
      </rPr>
      <t xml:space="preserve"> за 1шт.</t>
    </r>
  </si>
  <si>
    <t>100 р. /шт.</t>
  </si>
  <si>
    <t>Плинтус 01, 02 (2300 мм)</t>
  </si>
  <si>
    <t>Высота плинтуса, мм</t>
  </si>
  <si>
    <t>Плинтус 01</t>
  </si>
  <si>
    <t>Плинтус 02*</t>
  </si>
  <si>
    <t>Шпон Альянс</t>
  </si>
  <si>
    <t xml:space="preserve">* К плинтусу 02 отдельно заказываются крепления Clipstar (из расчета приблизительно 1шт. на каждые 0,5 метра плинтуса) </t>
  </si>
  <si>
    <t>Стоимость крепления Clipstar = 130р/шт.</t>
  </si>
  <si>
    <t>Притворная планка 35*8 мм, цена за 1 шт.</t>
  </si>
  <si>
    <t>Притворная планка К (МДФ)</t>
  </si>
  <si>
    <t>Притворная планка Ш (шпон дуба)</t>
  </si>
  <si>
    <t>Фурнитура к межкомнатным дверям Гардиан</t>
  </si>
  <si>
    <t>№ п/п</t>
  </si>
  <si>
    <t>Артикул</t>
  </si>
  <si>
    <t>Наименование товара</t>
  </si>
  <si>
    <t>Кол-во</t>
  </si>
  <si>
    <t>Производитель</t>
  </si>
  <si>
    <t>Ручки, фиксаторы, накладки под евроцилиндр</t>
  </si>
  <si>
    <t>Bello</t>
  </si>
  <si>
    <t>Archie (Испания)</t>
  </si>
  <si>
    <t>S010 96ACF</t>
  </si>
  <si>
    <t>ручка на розетке Bello 96 ANT.COFFEE, античный кофе</t>
  </si>
  <si>
    <t>шт</t>
  </si>
  <si>
    <t>S010 9699</t>
  </si>
  <si>
    <t>ручка на розетке Bello 96 S.CHROME, матовый хром</t>
  </si>
  <si>
    <t>Valoria</t>
  </si>
  <si>
    <t>S010 47HH</t>
  </si>
  <si>
    <t>ручка на розетке Valoria 47 S.NICKEL, белый никель</t>
  </si>
  <si>
    <t>S010 47II</t>
  </si>
  <si>
    <t>ручка на розетке Valoria 47 S.GOLD, матовое золото</t>
  </si>
  <si>
    <t>SO1O 47ACF</t>
  </si>
  <si>
    <t>ручка на розетке Valoria 47 ANT.COFFEE, античный кофе</t>
  </si>
  <si>
    <t>Аксессуары</t>
  </si>
  <si>
    <t>OL H</t>
  </si>
  <si>
    <t>фиксатор WC Archie OL, белый никель</t>
  </si>
  <si>
    <t>OL I</t>
  </si>
  <si>
    <t>фиксатор WC Archie OL, матовое золото</t>
  </si>
  <si>
    <t>OL ACF</t>
  </si>
  <si>
    <t>фиксатор WC Archie OL, античный кофе</t>
  </si>
  <si>
    <t>CL H</t>
  </si>
  <si>
    <t>накладка под евроцилиндр Archie CL, белый никель</t>
  </si>
  <si>
    <t>пар</t>
  </si>
  <si>
    <t>CL I</t>
  </si>
  <si>
    <t>накладка под евроцилиндр Archie CL, матовое золото</t>
  </si>
  <si>
    <t>CL ACF</t>
  </si>
  <si>
    <t>накладка под евроцилиндр Archie CL, античный кофе</t>
  </si>
  <si>
    <t>Puro</t>
  </si>
  <si>
    <t>SO1O G99</t>
  </si>
  <si>
    <t>ручка на розетке Puro G S.CHROME, матовый хром</t>
  </si>
  <si>
    <t>S010 G92</t>
  </si>
  <si>
    <t>ручка на розетке Puro G S.CHROME/P.GOLD, матовый хром / золото</t>
  </si>
  <si>
    <t>Sedoso</t>
  </si>
  <si>
    <t>SO1O 9299</t>
  </si>
  <si>
    <t>ручка на розетке Sedoso 92 S.CHROME, матовый хром</t>
  </si>
  <si>
    <t>OL 9</t>
  </si>
  <si>
    <t>фиксатор WC Archie OL, матовый хром</t>
  </si>
  <si>
    <t>CL 9</t>
  </si>
  <si>
    <t>накладка под евроцилиндр Archie CL, матовый хром</t>
  </si>
  <si>
    <t>Esplendor 120</t>
  </si>
  <si>
    <t>SILLUR 120 S.CHROME/P.CHROME</t>
  </si>
  <si>
    <t>ручка на розетке Esplendor 120 S.CHROME/P.CHROME, матовый хром / хром</t>
  </si>
  <si>
    <t>OL S.CHROME</t>
  </si>
  <si>
    <t>фиксатор WC SILLUR OL, матовый хром</t>
  </si>
  <si>
    <t>CL S.CHROME</t>
  </si>
  <si>
    <t>накладка под евроцилиндр SILLUR CL, матовый хром</t>
  </si>
  <si>
    <t>ACANTO</t>
  </si>
  <si>
    <t>ACANTO BL.SILVER (20G)</t>
  </si>
  <si>
    <t>ручка на розетке GENESIS ACANTO (20G), черненое серебро</t>
  </si>
  <si>
    <t>ACANTO S.GOLD (20G)</t>
  </si>
  <si>
    <t>ручка на розетке GENESIS ACANTO (20G), матовое золото</t>
  </si>
  <si>
    <t>ACANTO ANT.COFFEE (20G)</t>
  </si>
  <si>
    <t>ручка на розетке GENESIS ACANTO (20G), античный кофе</t>
  </si>
  <si>
    <t xml:space="preserve">FLOR </t>
  </si>
  <si>
    <t>FLOR S.GOLD (20G)</t>
  </si>
  <si>
    <t>ручка на розетке GENESIS FLOR (20G), матовое золото</t>
  </si>
  <si>
    <t>FLOR ANT.COFFEE (20G)</t>
  </si>
  <si>
    <t>ручка на розетке GENESIS FLOR (20G), античный кофе</t>
  </si>
  <si>
    <t>REDONDO</t>
  </si>
  <si>
    <t>REDONDO BL.SILVER</t>
  </si>
  <si>
    <t>ручка на розетке GENESIS REDONDO (20G), черненое серебро / керамика кракелюр</t>
  </si>
  <si>
    <t>REDONDO S.GOLD</t>
  </si>
  <si>
    <t>ручка на розетке GENESIS REDONDO (20G), матовое золото / керамика слоновая кость</t>
  </si>
  <si>
    <t>REDONDO ANT.COFFEE</t>
  </si>
  <si>
    <t>ручка на розетке GENESIS REDONDO (20G), античный кофе / керамика слоновая кость</t>
  </si>
  <si>
    <t>ALIVIO</t>
  </si>
  <si>
    <t>ALIVIO BL. SILVER</t>
  </si>
  <si>
    <t>ручка на розетке GENESIS ALIVIO (20G), черненое серебро / эмаль слоновая кость</t>
  </si>
  <si>
    <t>ALIVIO S. GOLD</t>
  </si>
  <si>
    <t>ручка на розетке GENESIS ALIVIO (20G), матовое золото / эмаль слоновая кость</t>
  </si>
  <si>
    <t>ALIVIO ANT. COFFEE</t>
  </si>
  <si>
    <t>ручка на розетке GENESIS ALIVIO (20G), античный кофе / эмаль слоновая кость</t>
  </si>
  <si>
    <t>OL-20G OL BL. SILVER</t>
  </si>
  <si>
    <t>фиксатор WC GENESIS OL-20G, черненое серебро</t>
  </si>
  <si>
    <t>OL-20G OL S. GOLD</t>
  </si>
  <si>
    <t>фиксатор WC GENESIS OL-20G, матовое золото</t>
  </si>
  <si>
    <t>OL-20G OL ANT.COFFEE</t>
  </si>
  <si>
    <t>фиксатор WC GENESIS OL-20G, античный кофе</t>
  </si>
  <si>
    <t>CL-20G CL BL. SILVER</t>
  </si>
  <si>
    <t>накладка под евроцилиндр GENESIS CL-20G, черненое серебро</t>
  </si>
  <si>
    <t>CL-20G CL S. GOLD</t>
  </si>
  <si>
    <t>накладка под евроцилиндр GENESIS CL-20G, матовое золото</t>
  </si>
  <si>
    <t>CL-20G ANT. COFFEE</t>
  </si>
  <si>
    <t>накладка под евроцилиндр GENESIS CL-20G, античный кофе</t>
  </si>
  <si>
    <t>ACANTO на планке</t>
  </si>
  <si>
    <t>ACANTO BL. SILVER (OL)</t>
  </si>
  <si>
    <t>ручка на планке GENESIS ACANTO, черненое серебро, c wc-вертушкой и фиксатором</t>
  </si>
  <si>
    <t>ACANTO BL. SILVER (CL)</t>
  </si>
  <si>
    <t>ручка на планке GENESIS ACANTO, черненое серебро, с вырезом под евро-цилиндр</t>
  </si>
  <si>
    <t>ACANTO BL. SILVER (PS)</t>
  </si>
  <si>
    <t>ручка на планке GENESIS ACANTO, черненое серебро, проходная (глухая планка без вертушек и вырезов)</t>
  </si>
  <si>
    <t>ACANTO S. GOLD (OL)</t>
  </si>
  <si>
    <t>ручка на планке GENESIS ACANTO, матовое золото, c wc-вертушкой и фиксатором</t>
  </si>
  <si>
    <t>ACANTO S. GOLD (CL)</t>
  </si>
  <si>
    <t>ручка на планке GENESIS ACANTO, матовое золото, с вырезом под евро-цилиндр</t>
  </si>
  <si>
    <t>ACANTO S. GOLD (PS)</t>
  </si>
  <si>
    <t>ручка на планке GENESIS ACANTO, матовое золото, проходная (глухая планка без вертушек и вырезов)</t>
  </si>
  <si>
    <t>ACANTO ANT. COFFEE (OL)</t>
  </si>
  <si>
    <t>ручка на планке GENESIS ACANTO, античный кофе, c wc-вертушкой и фиксатором</t>
  </si>
  <si>
    <t>ACANTO ANT. COFFEE (CL)</t>
  </si>
  <si>
    <t>ручка на планке GENESIS ACANTO, античный кофе, с вырезом под евро-цилиндр</t>
  </si>
  <si>
    <t>ACANTO ANT. COFFEE (PS)</t>
  </si>
  <si>
    <t>ручка на планке GENESIS ACANTO, античный кофе, проходная (глухая планка без вертушек и вырезов)</t>
  </si>
  <si>
    <t>FLOR на палнке</t>
  </si>
  <si>
    <t>FLOR BL. SILVER (OL)</t>
  </si>
  <si>
    <t>ручка на планке GENESIS FLOR, черненое серебро, c wc-вертушкой и фиксатором</t>
  </si>
  <si>
    <t>FLOR BL. SILVER (CL)</t>
  </si>
  <si>
    <t>ручка на планке GENESIS FLOR, черненое серебро, с вырезом под евро-цилиндр</t>
  </si>
  <si>
    <t>FLOR BL. SILVER (PS)</t>
  </si>
  <si>
    <t>ручка на планке GENESIS FLOR, черненое серебро, проходная (глухая планка без вертушек и вырезов)</t>
  </si>
  <si>
    <t>FLOR S. GOLD (OL)</t>
  </si>
  <si>
    <t>ручка на планке GENESIS FLOR, матовое золото, c wc-вертушкой и фиксатором</t>
  </si>
  <si>
    <t>FLOR S. GOLD (CL)</t>
  </si>
  <si>
    <t>ручка на планке GENESIS FLOR, матовое золото, с вырезом под евро-цилиндр</t>
  </si>
  <si>
    <t>FLOR S. GOLD (PS)</t>
  </si>
  <si>
    <t>ручка на планке GENESIS FLOR, матовое золото, проходная (глухая планка без вертушек и вырезов)</t>
  </si>
  <si>
    <t>FLOR ANT. COFFEE (OL)</t>
  </si>
  <si>
    <t>ручка на планке GENESIS FLOR, античный кофе, c wc-вертушкой и фиксатором</t>
  </si>
  <si>
    <t>FLOR ANT. COFFEE (CL)</t>
  </si>
  <si>
    <t>ручка на планке GENESIS FLOR, античный кофе, с вырезом под евро-цилиндр</t>
  </si>
  <si>
    <t>FLOR ANT. COFFEE (PS)</t>
  </si>
  <si>
    <t>ручка на планке GENESIS FLOR, античный кофе, проходная (глухая планка без вертушек и вырезов)</t>
  </si>
  <si>
    <r>
      <t xml:space="preserve">Bonaiti скрытый замок </t>
    </r>
    <r>
      <rPr>
        <sz val="10"/>
        <color theme="1"/>
        <rFont val="Calibri"/>
        <scheme val="minor"/>
      </rPr>
      <t>(в комплекте со скрытой ручкой в покрытии и отделке полотна)</t>
    </r>
  </si>
  <si>
    <t>Bonaiti (Италия)</t>
  </si>
  <si>
    <t>курс евро*</t>
  </si>
  <si>
    <t xml:space="preserve">mod 937-G992 CR SAT </t>
  </si>
  <si>
    <t>защелка магнитная B-NOHA MINI под фиксатор, с отв.планкой 190 мм, матовый хром</t>
  </si>
  <si>
    <t xml:space="preserve">mod 938-G992 CR SAT </t>
  </si>
  <si>
    <t>защелка магнитная B-NOHA MINI, с регилируемой отв.планкой 190 мм, матовый хром</t>
  </si>
  <si>
    <t>NO-HA CARTEL INOX</t>
  </si>
  <si>
    <t>фиксатор для B-Noha mini, сталь</t>
  </si>
  <si>
    <t>ELLE</t>
  </si>
  <si>
    <t>Fimet (Италия)</t>
  </si>
  <si>
    <t xml:space="preserve">132C/201 ELLE F05 </t>
  </si>
  <si>
    <t>ручка на квадратной розетке, матовый хром</t>
  </si>
  <si>
    <t xml:space="preserve">132C/201 ELLE F54 </t>
  </si>
  <si>
    <t>ручка на квадратной розетке, матовый никель</t>
  </si>
  <si>
    <t xml:space="preserve">132C/201 ELLE NO </t>
  </si>
  <si>
    <t>ручка на квадратной розетке, черный</t>
  </si>
  <si>
    <t>FLAKE</t>
  </si>
  <si>
    <t xml:space="preserve">1355/201 FLAKE F15 </t>
  </si>
  <si>
    <t>ручка на квадратной розетке, антрацит</t>
  </si>
  <si>
    <t xml:space="preserve">1355/201 FLAKE F54 </t>
  </si>
  <si>
    <t xml:space="preserve">1355/201 FLAKE NO </t>
  </si>
  <si>
    <t xml:space="preserve">201 WC F05 </t>
  </si>
  <si>
    <t>фиксатор WC, матовый хром</t>
  </si>
  <si>
    <t xml:space="preserve">201 WC F15 </t>
  </si>
  <si>
    <t>фиксатор WC, антрацит</t>
  </si>
  <si>
    <t xml:space="preserve">201 WC F54 </t>
  </si>
  <si>
    <t>фиксатор WC на квадратной розетке, матовый никель</t>
  </si>
  <si>
    <t xml:space="preserve">201 WC NO </t>
  </si>
  <si>
    <t>фиксатор WC на квадратной розетке, черный</t>
  </si>
  <si>
    <t xml:space="preserve">201 cylinder F05 </t>
  </si>
  <si>
    <t>накладка под евроцилиндр на квадратной розетке, пара, хром матовый</t>
  </si>
  <si>
    <t xml:space="preserve">201 cylinder F15 </t>
  </si>
  <si>
    <t>накладка под евроцилиндр на квадратной розетке, пара, антрацит</t>
  </si>
  <si>
    <t xml:space="preserve">201 cylinder F54 </t>
  </si>
  <si>
    <t>накладка под евроцилиндр на квадратной розетке, пара, матовый никель</t>
  </si>
  <si>
    <t xml:space="preserve">201 cylinder NO </t>
  </si>
  <si>
    <t>накладка под евроцилиндр на квадратной розетке, пара, матовый черный</t>
  </si>
  <si>
    <t>ICE</t>
  </si>
  <si>
    <t>168/211BIC ICE F04</t>
  </si>
  <si>
    <t>ручка на квадратной розетке 55 мм, хром полированный</t>
  </si>
  <si>
    <t>168/211BIC ICE F05</t>
  </si>
  <si>
    <t>ручка на квадратной розетке 55 mm, матовый хром</t>
  </si>
  <si>
    <t>168/211BIC ICE F17 WHITE SHINY</t>
  </si>
  <si>
    <t>ручка на квадратной розетке 55 mm, белый полированный</t>
  </si>
  <si>
    <t>168/211BIC ICE F43</t>
  </si>
  <si>
    <t>ручка на квадратной розетке 55 mm, матовая бронза</t>
  </si>
  <si>
    <t>168/211BIC ICE NO</t>
  </si>
  <si>
    <t>ручка на квадратной розетке 55 mm, черный</t>
  </si>
  <si>
    <t>211BIC WC 55х55 F04</t>
  </si>
  <si>
    <t>фиксатор WC 55х55mm на квадратной розетке,</t>
  </si>
  <si>
    <t>211BIC WC 55х55 F05</t>
  </si>
  <si>
    <t>фиксатор WC 55х55mm на квадратной розетке, матовый хром</t>
  </si>
  <si>
    <t>211BIC WC 55х55 F17 WHITE SHINY</t>
  </si>
  <si>
    <t>фиксатор WC 55х55mm на квадратной розетке, белый полированный</t>
  </si>
  <si>
    <t>211BIC WC 55х55 F43</t>
  </si>
  <si>
    <t>фиксатор WC 55х55mm на квадратной розетке, матовая бронза</t>
  </si>
  <si>
    <t>211BIC WC 55х55 NO -</t>
  </si>
  <si>
    <t>фиксатор WC 55х55mm на квадратной розетке, черная</t>
  </si>
  <si>
    <t>211BIC cylinder 55x55 F04 -</t>
  </si>
  <si>
    <t>накладка под евроцилиндр на квадратной розетке 55*55 , пара, хром полированный</t>
  </si>
  <si>
    <t>211BIC cylinder 55х55 F05 -</t>
  </si>
  <si>
    <t>накладка под евроцилиндр на квадратной розетке 55х55mm, пара, матовый хром</t>
  </si>
  <si>
    <t>211BIC cylinder 55х55 F17 WHITE SHINY</t>
  </si>
  <si>
    <t>накладка под евроцилиндр на квадратной розетке 55х55mm, пара,белый полированный</t>
  </si>
  <si>
    <t>211BIC cylinder 55х55 F43 -</t>
  </si>
  <si>
    <t>накладка под евроцилиндр на квадратной розетке 55х55mm, пара, матовая бронза</t>
  </si>
  <si>
    <t>211BIC cylinder 55х55 NO -</t>
  </si>
  <si>
    <t>накладка под евроцилиндр на квадратной розетке 55х55mm, пара, черная</t>
  </si>
  <si>
    <t>ICE MINI</t>
  </si>
  <si>
    <t>168/243 ICE F05</t>
  </si>
  <si>
    <t>ручка на минимальной розетке, матовый хром</t>
  </si>
  <si>
    <t>168/243 ICE F57</t>
  </si>
  <si>
    <t>ручка на минимальной розетке, черный Velvet touch</t>
  </si>
  <si>
    <t xml:space="preserve">243 WC F04 </t>
  </si>
  <si>
    <t>фиксатор WC на квадратной минимальной розетке, полированный хром</t>
  </si>
  <si>
    <t>243 WC F05</t>
  </si>
  <si>
    <t>фиксатор WC на квадратной минимальной розетке, матовый хром</t>
  </si>
  <si>
    <t>243 WC F57</t>
  </si>
  <si>
    <t>фиксатор WC на квадратной минимальной розетке,черный Velvet touch</t>
  </si>
  <si>
    <t xml:space="preserve">243 cylinder F04 </t>
  </si>
  <si>
    <t>накладка под евроцилиндр на квадратной минимальной розетке, полированный хром</t>
  </si>
  <si>
    <t xml:space="preserve">243 cylinder F05 </t>
  </si>
  <si>
    <t>накладка под евроцилиндр на квадратной минимальной розетке, матовый хром</t>
  </si>
  <si>
    <t>243 cylinder F57</t>
  </si>
  <si>
    <t>накладка под евроцилиндр на квадратной минимальной розетке, черный Velvet touch</t>
  </si>
  <si>
    <t>EASY MINI</t>
  </si>
  <si>
    <t xml:space="preserve">1301/241 EASY F04 </t>
  </si>
  <si>
    <t>ручка на минимальной розетке, полированный хром</t>
  </si>
  <si>
    <t xml:space="preserve">1301/241 EASY NO </t>
  </si>
  <si>
    <t>ручка на минимальной розетке, черный</t>
  </si>
  <si>
    <t xml:space="preserve">241 WC F04 </t>
  </si>
  <si>
    <t>фиксатор WC на круглой минимальной розетке, полированный хром</t>
  </si>
  <si>
    <t xml:space="preserve">241 WC NO </t>
  </si>
  <si>
    <t>фиксатор WC на круглой минимальной розетке, черный</t>
  </si>
  <si>
    <t xml:space="preserve">241 cylinder F04 </t>
  </si>
  <si>
    <t>накладка под евроцилиндр на минимальной  круглой розетке, пара, полированный хром</t>
  </si>
  <si>
    <t xml:space="preserve">241 cylinder NO </t>
  </si>
  <si>
    <t>CORSA</t>
  </si>
  <si>
    <t xml:space="preserve">1354/242 CORSA F04 </t>
  </si>
  <si>
    <t>ручка на круглой розетке, хром полированный</t>
  </si>
  <si>
    <t>1354/242 CORSA F05</t>
  </si>
  <si>
    <t>ручка на круглой розетке, хром матовый</t>
  </si>
  <si>
    <t>1354/242 CORSA BO</t>
  </si>
  <si>
    <t>ручка на круглой розетке, белый</t>
  </si>
  <si>
    <t xml:space="preserve">242 WC F04 </t>
  </si>
  <si>
    <t>фиксатор WC на круглой розетке, полированный хром</t>
  </si>
  <si>
    <t>242 WC F05</t>
  </si>
  <si>
    <t>фиксатор WC на круглой розетке, матовый хром</t>
  </si>
  <si>
    <t xml:space="preserve">242 WC BO </t>
  </si>
  <si>
    <t>фиксатор WC на круглой розетке, белый</t>
  </si>
  <si>
    <t xml:space="preserve">242 cylinder F04 </t>
  </si>
  <si>
    <t>накладка под евроцилиндр на круглой розетке, пара, полированный хром</t>
  </si>
  <si>
    <t>242 cylinder F05</t>
  </si>
  <si>
    <t>накладка под евроцилиндр на круглой розетке, пара, хром матовый</t>
  </si>
  <si>
    <t>242 cylinder BO</t>
  </si>
  <si>
    <t>накладка под евроцилиндр на круглой розетке, пара, белый</t>
  </si>
  <si>
    <t>ORIGAMI</t>
  </si>
  <si>
    <t xml:space="preserve">1210/213 ORIGAMI F04 </t>
  </si>
  <si>
    <t>ручка на квадратной розетке розетке, полир. Хром</t>
  </si>
  <si>
    <t xml:space="preserve">1210/213 ORIGAMI F05 </t>
  </si>
  <si>
    <t>ручка на квадратной розетке розетке, матовый хром</t>
  </si>
  <si>
    <t xml:space="preserve">1210/213 ORIGAMI F15 </t>
  </si>
  <si>
    <t>ручка на квадратной розетке розетке, антрацит</t>
  </si>
  <si>
    <t xml:space="preserve">1210/213 ORIGAMI NO </t>
  </si>
  <si>
    <t>ручка на квадратной розетке розетке, черный</t>
  </si>
  <si>
    <t xml:space="preserve">213 WC F04 </t>
  </si>
  <si>
    <t>фиксатор WC на квадратной розетке, полированный хром</t>
  </si>
  <si>
    <t xml:space="preserve">213 WC F05 </t>
  </si>
  <si>
    <t>фиксатор WC на квадратной розетке, матовый хром</t>
  </si>
  <si>
    <t xml:space="preserve">213 WC F15 </t>
  </si>
  <si>
    <t>фиксатор WC на квадратной розетке,антрацит</t>
  </si>
  <si>
    <t xml:space="preserve">213 WC NO </t>
  </si>
  <si>
    <t xml:space="preserve">213 cylinder F04 </t>
  </si>
  <si>
    <t>накладка под евроцилиндр на квадратной  розетке Filo, пара, полированный хром</t>
  </si>
  <si>
    <t xml:space="preserve">213 cylinder F05 </t>
  </si>
  <si>
    <t>накладка под евроцилиндр на квадратной  розетке Filo, пара, хром матовый</t>
  </si>
  <si>
    <t xml:space="preserve">213 cylinder F15 </t>
  </si>
  <si>
    <t>накладка под евроцилиндр на квадратной  розетке Filo, пара, антрацит</t>
  </si>
  <si>
    <t xml:space="preserve">213 cylinder NO </t>
  </si>
  <si>
    <t>накладка под евроцилиндр на квадратной  розетке Filo, пара, черный</t>
  </si>
  <si>
    <t>LAURA LISCIA</t>
  </si>
  <si>
    <t>Pasini (Италия)</t>
  </si>
  <si>
    <t>0301 LAURA LISCIA CROMO</t>
  </si>
  <si>
    <t>ручка на розетке, хром</t>
  </si>
  <si>
    <t xml:space="preserve">0301 LAURA LISCIA CR SAT </t>
  </si>
  <si>
    <t>ручка на розетке, матовый хром</t>
  </si>
  <si>
    <t>0301 LAURA LISCIA OLV</t>
  </si>
  <si>
    <t>ручка на розетке, полированная латунь</t>
  </si>
  <si>
    <t>0301 LAURA LISCIA OLV/OLS</t>
  </si>
  <si>
    <t>ручка на розетке, полированная/матовая латунь</t>
  </si>
  <si>
    <t xml:space="preserve">0301 LAURA LISCIA OGV </t>
  </si>
  <si>
    <t>ручка на розетке, бронза</t>
  </si>
  <si>
    <t>0301 LAURA LISCIA OGV YESTER</t>
  </si>
  <si>
    <t>ручка на розетке, античная бронза</t>
  </si>
  <si>
    <t>MOD 800</t>
  </si>
  <si>
    <t>0031 MOD 800 CROMO</t>
  </si>
  <si>
    <t>0031 MOD 800 CR SAT</t>
  </si>
  <si>
    <t>0031 MOD 800 OLV</t>
  </si>
  <si>
    <t>0031 MOD 800 OLV/OLS</t>
  </si>
  <si>
    <t>0031 MOD 800 OGV</t>
  </si>
  <si>
    <t>0031 MOD 800 OGV YESTER</t>
  </si>
  <si>
    <t>DENA</t>
  </si>
  <si>
    <t>3281 DENA CROMO</t>
  </si>
  <si>
    <t>3281 DENA CR SAT</t>
  </si>
  <si>
    <t>3281 DENA OLV</t>
  </si>
  <si>
    <t>3281 DENA OGV</t>
  </si>
  <si>
    <t>PATRIZIO</t>
  </si>
  <si>
    <t>2831 PATRIZIO OGV</t>
  </si>
  <si>
    <t>2831 PATRIZIO OGV YESTER</t>
  </si>
  <si>
    <t>2831 PATRIZIO OLV</t>
  </si>
  <si>
    <t>0037 WCR CR SAT</t>
  </si>
  <si>
    <t xml:space="preserve">0037 WCR CR/CR SAT </t>
  </si>
  <si>
    <t>фиксатор WC, полированный/матовый хром</t>
  </si>
  <si>
    <t>0037 WCR CROMO</t>
  </si>
  <si>
    <t>фиксатор WC, хром</t>
  </si>
  <si>
    <t>0037 WCR OLV</t>
  </si>
  <si>
    <t>фиксатор WC, полированная латунь</t>
  </si>
  <si>
    <t>0037 WCR OLV/OLS</t>
  </si>
  <si>
    <t>фиксатор WC, полированная/матовая латунь</t>
  </si>
  <si>
    <t>0037 WCR OGV</t>
  </si>
  <si>
    <t>фиксатор WC, бронза</t>
  </si>
  <si>
    <t>0037 WCR OGV YESTER</t>
  </si>
  <si>
    <t>фиксатор WC, античная бронза</t>
  </si>
  <si>
    <t xml:space="preserve">8 BFY CR SAT </t>
  </si>
  <si>
    <t>накладка под евроцилиндр, матовый хром</t>
  </si>
  <si>
    <t xml:space="preserve">8 BFY CR/CR SAT </t>
  </si>
  <si>
    <t>накладка под евроцилиндр, полированный/матовый хром</t>
  </si>
  <si>
    <t>8 BFY CROMO</t>
  </si>
  <si>
    <t>накладка под евроцилиндр, хром</t>
  </si>
  <si>
    <t>8 BFY OGV</t>
  </si>
  <si>
    <t>накладка под евроцилиндр, бронза</t>
  </si>
  <si>
    <t>8 BFY OGV YESTER</t>
  </si>
  <si>
    <t>накладка под евроцилиндр, античная бронза</t>
  </si>
  <si>
    <t>8 BFY OLV</t>
  </si>
  <si>
    <t>накладка под евроцилиндр, полированная латунь</t>
  </si>
  <si>
    <t xml:space="preserve">8 BFY OLV/OLS </t>
  </si>
  <si>
    <t>накладка под евроцилиндр, полированная/матовая латунь</t>
  </si>
  <si>
    <t>TASHA</t>
  </si>
  <si>
    <t>1028/261 TASHA F04</t>
  </si>
  <si>
    <t>ручка на розетке, полированный хром</t>
  </si>
  <si>
    <t xml:space="preserve">1028/261 TASHA F20 </t>
  </si>
  <si>
    <t>ручка на розетке, матовый никель</t>
  </si>
  <si>
    <t xml:space="preserve">1028/261 TASHA F43 </t>
  </si>
  <si>
    <t>ручка на розетке, сатин.бронза</t>
  </si>
  <si>
    <t xml:space="preserve">1028P/261 TASHA F04 </t>
  </si>
  <si>
    <t>ручка на розетке, белая керамика, полированный хром</t>
  </si>
  <si>
    <t xml:space="preserve">1028P/261 TASHA F43 </t>
  </si>
  <si>
    <t>ручка на розетке, белая керамика, сатин.бронза</t>
  </si>
  <si>
    <t xml:space="preserve">261 WC F01 </t>
  </si>
  <si>
    <t>фиксатор WC, латунь полированная</t>
  </si>
  <si>
    <t>261 WC F20</t>
  </si>
  <si>
    <t>фиксатор WC, матовый никель</t>
  </si>
  <si>
    <t>261 WC F43</t>
  </si>
  <si>
    <t>фиксатор WC, матовая бронза</t>
  </si>
  <si>
    <t xml:space="preserve">261 cylinder F04 </t>
  </si>
  <si>
    <t>накладка под евроцилиндр, пара, полир.хром</t>
  </si>
  <si>
    <t>261 cylinder F20</t>
  </si>
  <si>
    <t>накладка под евроцилиндр, пара, никель матовый</t>
  </si>
  <si>
    <t xml:space="preserve">261 cylinder F20 </t>
  </si>
  <si>
    <t>Петли скрытые, карточные</t>
  </si>
  <si>
    <t>Скрытая петля AGB Eclipse 3.0 (мателиал ZAMAK), универсальная, 114,8х22,8</t>
  </si>
  <si>
    <t>AGB (Италия)</t>
  </si>
  <si>
    <t>E30200.02.93</t>
  </si>
  <si>
    <t>скрытая петля Eclipse 3.0 (мателиал ZAMAK), универсальная, 114х23х20, черный</t>
  </si>
  <si>
    <t>E30200.02.03</t>
  </si>
  <si>
    <t>скрытая петля Eclipse 3.0 (мателиал ZAMAK), универсальная, 114х23х20, золото</t>
  </si>
  <si>
    <t>E30200.02.06</t>
  </si>
  <si>
    <t>скрытая петля Eclipse 3.0 (мателиал ZAMAK), универсальная, 114х23х20, хром</t>
  </si>
  <si>
    <t>E30200.02.34</t>
  </si>
  <si>
    <t>скрытая петля Eclipse 3.0 (мателиал ZAMAK), универсальная, 114х23х20, мат. Хром</t>
  </si>
  <si>
    <t>E30200.02.91</t>
  </si>
  <si>
    <t>скрытая петля Eclipse 3.0 (мателиал ZAMAK), универсальная, 114х23х20, белый</t>
  </si>
  <si>
    <r>
      <t>Скрытая ассиметричная петля под систему Инвизибл Kubica K 6360 38</t>
    </r>
    <r>
      <rPr>
        <b/>
        <i/>
        <sz val="9.5"/>
        <rFont val="Calibri"/>
        <scheme val="minor"/>
      </rPr>
      <t xml:space="preserve"> (60кг на 2 петли)</t>
    </r>
  </si>
  <si>
    <t>Krona Koblenz (Италия)</t>
  </si>
  <si>
    <t>К 6360 38 CS</t>
  </si>
  <si>
    <t>Скрытая ассиметричная петля Kubica К 6360 38, матовый хром</t>
  </si>
  <si>
    <t>K 6360 38 OL</t>
  </si>
  <si>
    <t>Скрытая ассиметричная петля Kubica К 6360 38, золото глянец</t>
  </si>
  <si>
    <t>K 6360 38 BR</t>
  </si>
  <si>
    <t>Скрытая ассиметричная петля Kubica К 6360 38, бронза</t>
  </si>
  <si>
    <t>K 6360 38 BI</t>
  </si>
  <si>
    <t>Скрытая ассиметричная петля Kubica К 6360 38, белый</t>
  </si>
  <si>
    <t>К 6360 38 NR</t>
  </si>
  <si>
    <t>Скрытая ассиметричная петля Kubica К 6360 38, черный</t>
  </si>
  <si>
    <r>
      <t xml:space="preserve">Скрытая петля под модель Поларис Kubica K 2760 </t>
    </r>
    <r>
      <rPr>
        <b/>
        <i/>
        <sz val="9"/>
        <rFont val="Calibri"/>
        <scheme val="minor"/>
      </rPr>
      <t>(60кг на 2 петли)</t>
    </r>
  </si>
  <si>
    <t xml:space="preserve">К 2760 CS </t>
  </si>
  <si>
    <t>Скрытая петля Kubica К 2760 , матовый хром</t>
  </si>
  <si>
    <t>K 2760 NS</t>
  </si>
  <si>
    <t>Скрытая петля Kubica К 2760, матовый никель</t>
  </si>
  <si>
    <t>K 2760 OL</t>
  </si>
  <si>
    <t>Скрытая петля Kubica К 2760, золото глянец</t>
  </si>
  <si>
    <t>K 2760 BR</t>
  </si>
  <si>
    <t>Скрытая петля Kubica К 2760, бронза</t>
  </si>
  <si>
    <t>K 2760 BI</t>
  </si>
  <si>
    <t>Скрытая петля Kubica К 2760, белый</t>
  </si>
  <si>
    <t>K 2760 NO</t>
  </si>
  <si>
    <t>Скрытая петля Kubica К 2760, черный</t>
  </si>
  <si>
    <t>Петля универсальная 4500C (500-C4) (Armadillo)</t>
  </si>
  <si>
    <t>курс доллара*</t>
  </si>
  <si>
    <t>Петля универсальная 4500C (500-C4) 100x75x3 AB Бронза Box</t>
  </si>
  <si>
    <t>Armadillo (Италия)</t>
  </si>
  <si>
    <t>Петля универсальная 4500C (500-C4) 100x75x3 GP Золото Box</t>
  </si>
  <si>
    <t>Петля универсальная 4500C (500-C4) 100x75x3 SG Мат золото Box</t>
  </si>
  <si>
    <t>Петля универсальная 4500C (500-C4) 100x75x3 SC Мат хром Box</t>
  </si>
  <si>
    <t>Петля универсальная 4500C (500-C4) 100x75x3 CP Хром Box</t>
  </si>
  <si>
    <t>Петля универсальная 4500C (500-C4) 100x75x3 SN Матовый никель Box</t>
  </si>
  <si>
    <t>Петля дверная универсальная GENESIS, размер L 101 х 77</t>
  </si>
  <si>
    <t>A030-G 4262 BL.SILVER</t>
  </si>
  <si>
    <t>GENESIS A030-G 4262, черненое серебро</t>
  </si>
  <si>
    <t>A030-G 4262 S.GOLD</t>
  </si>
  <si>
    <t>GENESIS A030-G 4262, матовое золото</t>
  </si>
  <si>
    <t>A030-G 4262 ANT.COFFEE</t>
  </si>
  <si>
    <t>GENESIS A030-G 4262, античный кофе</t>
  </si>
  <si>
    <t>Защелки механические, магнитные</t>
  </si>
  <si>
    <t>Защелка Гардиан с пластиковым язычком под фиксатор (WC)</t>
  </si>
  <si>
    <t>Гардиан (Россия)</t>
  </si>
  <si>
    <t>Soft 1 P, Ni</t>
  </si>
  <si>
    <t>Защелка Гардиан Soft 1 P Ni, механическая (WC) с ответной планкой, никель</t>
  </si>
  <si>
    <t>Soft 1 P, S</t>
  </si>
  <si>
    <t>Защелка Гардиан Soft 1 P S, механическая (WC) с ответной планкой, сатин</t>
  </si>
  <si>
    <t>Soft 1 P, MCR</t>
  </si>
  <si>
    <t>Защелка Гардиан Soft 1 P MCR, механическая (WC) с ответной планкой, матовый хром</t>
  </si>
  <si>
    <t>Soft 1 P, BL</t>
  </si>
  <si>
    <t>Защелка Гардиан Soft 1 P BL, механическая (WC) с ответной планкой, черный матовый</t>
  </si>
  <si>
    <t>Soft 1 P, WH</t>
  </si>
  <si>
    <t>Защелка Гардиан Soft 1 P WH, механическая (WC) с ответной планкой, белый матовый</t>
  </si>
  <si>
    <t>Soft 1 P, BN</t>
  </si>
  <si>
    <t>Защелка Гардиан Soft 1 P BN, механическая (WC) с ответной планкой, черный никель</t>
  </si>
  <si>
    <t>Soft 1 P, G</t>
  </si>
  <si>
    <t>Защелка Гардиан Soft 1 P G, механическая (WC) с ответной планкой, золото</t>
  </si>
  <si>
    <t>Soft 1 P, AB</t>
  </si>
  <si>
    <t>Защелка Гардиан Soft 1 P AB, механическая (WC) с ответной планкой, античная бронза</t>
  </si>
  <si>
    <t xml:space="preserve">Soft 1 P, AC </t>
  </si>
  <si>
    <t>Защелка Гардиан Soft 1 P AC, механическая (WC) с ответной планкой, античная медь</t>
  </si>
  <si>
    <t>Защелка Гардиан с пластиковым язычком под цилиндр</t>
  </si>
  <si>
    <t>Soft 11 P, Ni</t>
  </si>
  <si>
    <t>Защелка Гардиан Soft 11 P Ni, механическая (WC) с ответной планкой, никель</t>
  </si>
  <si>
    <t>Soft 11 P, S</t>
  </si>
  <si>
    <t>Защелка Гардиан Soft 11 P S, механическая (WC) с ответной планкой, сатин</t>
  </si>
  <si>
    <t>Soft 11 P, MCR</t>
  </si>
  <si>
    <t>Защелка Гардиан Soft 11 P MCR, механическая (WC) с ответной планкой, матовый хром</t>
  </si>
  <si>
    <t>Soft 11 P, BL</t>
  </si>
  <si>
    <t>Защелка Гардиан Soft 11 P BL, механическая (WC) с ответной планкой, черный матовый</t>
  </si>
  <si>
    <t>Soft 11 P, WH</t>
  </si>
  <si>
    <t>Защелка Гардиан Soft 11 P WH, механическая (WC) с ответной планкой, белый матовый</t>
  </si>
  <si>
    <t>Soft 11 P, BN</t>
  </si>
  <si>
    <t>Защелка Гардиан Soft 11 P BN, механическая (WC) с ответной планкой, черный никель</t>
  </si>
  <si>
    <t>Soft 11 P, G</t>
  </si>
  <si>
    <t>Защелка Гардиан Soft 11 P G, механическая (WC) с ответной планкой, золото</t>
  </si>
  <si>
    <t>Soft 11 P, AB</t>
  </si>
  <si>
    <t>Защелка Гардиан Soft 11 P AB, механическая (WC) с ответной планкой, античная бронза</t>
  </si>
  <si>
    <t xml:space="preserve">Soft 11 P, AC </t>
  </si>
  <si>
    <t>Защелка Гардиан Soft 11 P AC, механическая (WC) с ответной планкой, античная медь</t>
  </si>
  <si>
    <t>Защелка Гардиан магнитная под фиксатор (WC)</t>
  </si>
  <si>
    <t>Soft 1 М, Ni</t>
  </si>
  <si>
    <t>Защелка Гардиан Soft 1 М Ni, магнитная (WC) с ответной планкой, никель</t>
  </si>
  <si>
    <t>Soft 1 М, S</t>
  </si>
  <si>
    <t>Защелка Гардиан Soft 1 М S, магнитная (WC) с ответной планкой, сатин</t>
  </si>
  <si>
    <t>Soft 1 М, MCR</t>
  </si>
  <si>
    <t>Защелка Гардиан Soft 1 М MCR, магнитная (WC) с ответной планкой, матовый хром</t>
  </si>
  <si>
    <t>Soft 1 М, BL</t>
  </si>
  <si>
    <t>Защелка Гардиан Soft 1 М BL, магнитная (WC) с ответной планкой, черный матовый</t>
  </si>
  <si>
    <t>Soft 1 М, WH</t>
  </si>
  <si>
    <t>Защелка Гардиан Soft 1 М WH, магнитная (WC) с ответной планкой, белый матовый</t>
  </si>
  <si>
    <t>Soft 1 M, BN</t>
  </si>
  <si>
    <t>Защелка Гардиан Soft 1 M BN, механическая (WC) с ответной планкой, черный никель</t>
  </si>
  <si>
    <t>Soft 1 M, G</t>
  </si>
  <si>
    <t>Защелка Гардиан Soft 1 M G, механическая (WC) с ответной планкой, золото</t>
  </si>
  <si>
    <t>Soft 1 М, AB</t>
  </si>
  <si>
    <t>Защелка Гардиан Soft 1 М AB, магнитная (WC) с ответной планкой, античная бронза</t>
  </si>
  <si>
    <t xml:space="preserve">Soft 1 М, AC </t>
  </si>
  <si>
    <t>Защелка Гардиан Soft 1 М AC, магнитная (WC) с ответной планкой, античная медь</t>
  </si>
  <si>
    <t>Защелка Гардиан магнитная под цилиндр</t>
  </si>
  <si>
    <t>Soft 11 М, Ni</t>
  </si>
  <si>
    <t>Защелка Гардиан Soft 11 М Ni, магнитная (WC) с ответной планкой, никель</t>
  </si>
  <si>
    <t>Soft 11 М, S</t>
  </si>
  <si>
    <t>Защелка Гардиан Soft 11 М S, магнитная (WC) с ответной планкой, сатин</t>
  </si>
  <si>
    <t>Soft 11 М, MCR</t>
  </si>
  <si>
    <t>Защелка Гардиан Soft 11 М MCR, магнитная (WC) с ответной планкой, матовый хром</t>
  </si>
  <si>
    <t>Soft 11 М, BL</t>
  </si>
  <si>
    <t>Защелка Гардиан Soft 11 М BL, магнитная (WC) с ответной планкой, черный матовый</t>
  </si>
  <si>
    <t>Soft 11 М, WH</t>
  </si>
  <si>
    <t>Защелка Гардиан Soft 11 М WH, магнитная (WC) с ответной планкой, белый матовый</t>
  </si>
  <si>
    <t>Soft 11 M, BN</t>
  </si>
  <si>
    <t>Защелка Гардиан Soft 11 M BN, механическая (WC) с ответной планкой, черный никель</t>
  </si>
  <si>
    <t>Soft 11 M, G</t>
  </si>
  <si>
    <t>Защелка Гардиан Soft 11 M G, механическая (WC) с ответной планкой, золото</t>
  </si>
  <si>
    <t>Soft 11 М, AB</t>
  </si>
  <si>
    <t>Защелка Гардиан Soft 11 М AB, магнитная (WC) с ответной планкой, античная бронза</t>
  </si>
  <si>
    <t xml:space="preserve">Soft 11 М, AC </t>
  </si>
  <si>
    <t>Защелка Гардиан Soft 11 М AC, магнитная (WC) с ответной планкой, античная медь</t>
  </si>
  <si>
    <t>Защелка AGB магнитная под фиксатор WC 96 мм, лицевая планка 18x196mm</t>
  </si>
  <si>
    <t>B04102.50.03</t>
  </si>
  <si>
    <t>защелка магнитная под завертку WC 96 мм Mediana Polaris XT с ответной планкой, латунь</t>
  </si>
  <si>
    <t>B04102.50.23</t>
  </si>
  <si>
    <t>защелка магнитная под завертку WC 96 мм Mediana Polaris XT с ответной планкой, мат. латунь</t>
  </si>
  <si>
    <t>B04102.50.06</t>
  </si>
  <si>
    <t>защелка магнитная под завертку WC 96 мм Mediana Polaris XT с ответной планкой, никель</t>
  </si>
  <si>
    <t>B04102.50.34</t>
  </si>
  <si>
    <t>защелка магнитная под завертку WC 96 мм Mediana Polaris XT с ответной планкой, мат. хром</t>
  </si>
  <si>
    <t>B04102.50.12</t>
  </si>
  <si>
    <t>защелка магнитная под завертку WC 96 мм Mediana Polaris XT с ответной планкой, античная бронза</t>
  </si>
  <si>
    <t>B04102.50.91</t>
  </si>
  <si>
    <t>защелка магнитная под завертку WC 96 мм Mediana Polaris XT с ответной планкой, белый</t>
  </si>
  <si>
    <t>B04102.50.93</t>
  </si>
  <si>
    <t>защелка магнитная под завертку WC 96 мм Mediana Polaris XT с ответной планкой, черный</t>
  </si>
  <si>
    <t>Защелка AGB  магнитная под цилиндр 85 мм, лицевая планка 18x196mm</t>
  </si>
  <si>
    <t>B04103.50.03</t>
  </si>
  <si>
    <t>защелка магнитная под цилиндр 85 мм Mediana Polaris XT с ответной планкой, латунь</t>
  </si>
  <si>
    <t>B04103.50.23</t>
  </si>
  <si>
    <t>защелка магнитная под цилиндр 85 мм Mediana Polaris XT с ответной планкой, мат. латунь</t>
  </si>
  <si>
    <t>B04103.50.06</t>
  </si>
  <si>
    <t>защелка магнитная под цилиндр 85 мм Mediana Polaris XT с ответной планкой, никель</t>
  </si>
  <si>
    <t>B04103.50.34</t>
  </si>
  <si>
    <t>защелка магнитная под цилиндр 85 мм Mediana Polaris XT с ответной планкой, матовый хром</t>
  </si>
  <si>
    <t>B04103.50.12</t>
  </si>
  <si>
    <t>защелка магнитная под цилиндр 85 мм Mediana Polaris XT с ответной планкой, антич. бронза</t>
  </si>
  <si>
    <t>B04103.50.91</t>
  </si>
  <si>
    <t>защелка магнитная под цилиндр 85 мм Mediana Polaris XT с ответной планкой, белый</t>
  </si>
  <si>
    <t>B04103.50.93</t>
  </si>
  <si>
    <t>защелка магнитная под цилиндр 85 мм Mediana Polaris XT с ответной планкой, черный</t>
  </si>
  <si>
    <t>Цилиндры, шпингалеты</t>
  </si>
  <si>
    <t>Цилиндры AGB MOD 600 Cтандартный цилиндр ключ-ключ</t>
  </si>
  <si>
    <t xml:space="preserve">C60301.25.25 </t>
  </si>
  <si>
    <t>стандартный цилиндр 30/30 ключ-ключ, латунь</t>
  </si>
  <si>
    <t xml:space="preserve">C60306.25.25 </t>
  </si>
  <si>
    <t>стандартный цилиндр 30/30 ключ-ключ, никель</t>
  </si>
  <si>
    <t xml:space="preserve">C60312.25.25 </t>
  </si>
  <si>
    <t>стандартный цилиндр 30/30 ключ-ключ, античная бронза</t>
  </si>
  <si>
    <t xml:space="preserve">C60334.25.25 </t>
  </si>
  <si>
    <t>стандартный цилиндр 30/30 ключ-ключ, матовый хром</t>
  </si>
  <si>
    <t>C60384.25.25</t>
  </si>
  <si>
    <t>стандартный цилиндр 30/30 ключ-ключ,черный</t>
  </si>
  <si>
    <t>Шпингалет AGB для распашных дверей (150мм)</t>
  </si>
  <si>
    <t>D00320.15.03</t>
  </si>
  <si>
    <t>шпингалет для распашных дверей, латунь</t>
  </si>
  <si>
    <t>D00320.15.06</t>
  </si>
  <si>
    <t>шпингалет для распашных дверей, никель</t>
  </si>
  <si>
    <t>D00320.15.34</t>
  </si>
  <si>
    <t>шпингалет для распашных дверей, матовый хром</t>
  </si>
  <si>
    <t xml:space="preserve">D00320.15.93 </t>
  </si>
  <si>
    <t>шпингалет для распашных дверей, черный</t>
  </si>
  <si>
    <t>* для расчета значения: к курс у.е. ЦБ на актуальную дату прибавить 2% и полученное значение подставить в соответствующую ячейку</t>
  </si>
  <si>
    <t>Услуга выборки под фурнитуру</t>
  </si>
  <si>
    <t>Модель</t>
  </si>
  <si>
    <t>за шт.</t>
  </si>
  <si>
    <t>Замок с ответной планкой</t>
  </si>
  <si>
    <t>Mediana Polaris XT / Гардиан Soft</t>
  </si>
  <si>
    <t>2 петли</t>
  </si>
  <si>
    <t>3 петли</t>
  </si>
  <si>
    <t>Карточные петли</t>
  </si>
  <si>
    <t>Петля универсальная 4500C (500-C4) 100x75x3</t>
  </si>
  <si>
    <t>Карточные петли Genesis</t>
  </si>
  <si>
    <t>с короной, A030-G 4262, 101х77мм</t>
  </si>
  <si>
    <t xml:space="preserve">Скрытые петли </t>
  </si>
  <si>
    <t xml:space="preserve">Eclipse 3.0 </t>
  </si>
  <si>
    <t>Скрыт. петли Kubica</t>
  </si>
  <si>
    <t>Kubica K 6360 38, К 2760</t>
  </si>
  <si>
    <t>ООО  "ГАЛС"</t>
  </si>
  <si>
    <t>Прайс-лист от 24.07.2023г.</t>
  </si>
  <si>
    <t>"24" июля 2023 г.</t>
  </si>
  <si>
    <t>Цена, у.е.*</t>
  </si>
  <si>
    <t>SILLUR 12O S.CHROME/P.CHROME</t>
  </si>
  <si>
    <t>ACANTO BL. SILVER (20G)</t>
  </si>
  <si>
    <t>ACANTO S. GOLD (20G)</t>
  </si>
  <si>
    <t>ACANTO ANT. COFFEE (20G)</t>
  </si>
  <si>
    <t>FLOR S. GOLD (20G)</t>
  </si>
  <si>
    <t>FLOR ANT. COFFEE (20G)</t>
  </si>
  <si>
    <t>REDONDO BL. SILVER</t>
  </si>
  <si>
    <t>REDONDO S. GOLD</t>
  </si>
  <si>
    <t>REDONDO ANT. COFFEE</t>
  </si>
  <si>
    <t>Квадро</t>
  </si>
  <si>
    <t>(Италия)</t>
  </si>
  <si>
    <t>Квадро хром</t>
  </si>
  <si>
    <t>Квадро Матовый хром</t>
  </si>
  <si>
    <t>Квадро черный</t>
  </si>
  <si>
    <t>Романи</t>
  </si>
  <si>
    <t>Романи хром</t>
  </si>
  <si>
    <t>Романи матовый хром</t>
  </si>
  <si>
    <t>Романи бронза</t>
  </si>
  <si>
    <t>Романи черный</t>
  </si>
  <si>
    <t>фиксатор WC 55х55mm на квадратной розетке, хром полированный</t>
  </si>
  <si>
    <t xml:space="preserve">261 WC F04 </t>
  </si>
  <si>
    <t>фиксатор WC, полированный хром</t>
  </si>
  <si>
    <t>261 cylinder F43</t>
  </si>
  <si>
    <t>накладка под евроцилиндр, пара, матовая бронза</t>
  </si>
  <si>
    <t>E30200.02.22</t>
  </si>
  <si>
    <t>скрытая петля Eclipse 3.0 (мателиал ZAMAK), универсальная, 114х23х20, бронза</t>
  </si>
  <si>
    <t>скрытая петля Eclipse 3.0 (мателиал ZAMAK), универсальная, 114х23х20, мат. хром</t>
  </si>
  <si>
    <t>GENESIS A030-G 4262 BL.SILVER, черненое серебро</t>
  </si>
  <si>
    <t>GENESIS A030-G 4262 S.GOLD, матовое золото</t>
  </si>
  <si>
    <t>GENESIS A030-G 4262 ANT.COFFEE, античный кофе</t>
  </si>
  <si>
    <t>Защелка Гардиан Soft 1 P WH, механическая (WC) с ответной планкой, матовый хром</t>
  </si>
  <si>
    <t>Защелка Гардиан Soft 11 P WH, механическая (WC) с ответной планкой, матовый хром</t>
  </si>
  <si>
    <t>Защелка Гардиан Soft 1 М WH, магнитная (WC) с ответной планкой, матовый хром</t>
  </si>
  <si>
    <t>Защелка Гардиан Soft 1 M BN, магнитная (WC) с ответной планкой, черный никель</t>
  </si>
  <si>
    <t>Защелка Гардиан Soft 1 M G, магнитная (WC) с ответной планкой, золото</t>
  </si>
  <si>
    <t>Защелка Гардиан Soft 11 М WH, магнитная (WC) с ответной планкой, матовый хром</t>
  </si>
  <si>
    <t>D00320.15.12</t>
  </si>
  <si>
    <t>шпингалет для распашных дверей, антич. бронза</t>
  </si>
  <si>
    <t>Дверные ограничители</t>
  </si>
  <si>
    <t>AO2 A</t>
  </si>
  <si>
    <t>дверной ограничитель AO2 A, латунь</t>
  </si>
  <si>
    <t>AO2 H</t>
  </si>
  <si>
    <t>дверной ограничитель AO2 H, белый никель</t>
  </si>
  <si>
    <t>AO2 MAB/ACF</t>
  </si>
  <si>
    <t>дверной ограничитель AO2 MAB/ACF, античная бронза/античный кофе</t>
  </si>
  <si>
    <t>Магнитные дверные ограничители</t>
  </si>
  <si>
    <t>Fantom Hardware (Австралия)</t>
  </si>
  <si>
    <t>FNT0020</t>
  </si>
  <si>
    <t>Упор магнитный автоматический скрытый FANTOM STANDART FNT0020, прозрачный</t>
  </si>
  <si>
    <t>FNT0004</t>
  </si>
  <si>
    <t>Упор магнитный автоматический скрытый FANTOM PREMIUM FNT0004, латунь</t>
  </si>
  <si>
    <t>FNT0006</t>
  </si>
  <si>
    <t>Упор магнитный автоматический скрытый FANTOM PREMIUM FNT0006, белый</t>
  </si>
  <si>
    <t>FNT0007</t>
  </si>
  <si>
    <t>Упор магнитный автоматический скрытый FANTOM PREMIUM FNT0007, черный</t>
  </si>
  <si>
    <t>FNT0008</t>
  </si>
  <si>
    <t>Упор магнитный автоматический скрытый FANTOM PREMIUM FNT0008, хром блест.</t>
  </si>
  <si>
    <t>FNT0009</t>
  </si>
  <si>
    <t>Упор магнитный автоматический скрытый FANTOM PREMIUM FNT0009, матовый хром</t>
  </si>
  <si>
    <t>Stoppino Open Mod. 2, серый</t>
  </si>
  <si>
    <t>Verum Italy (Италия)</t>
  </si>
  <si>
    <t>Stoppino Open Mod. 2, белый</t>
  </si>
  <si>
    <t>Stoppino Open Mod. 2, черный</t>
  </si>
  <si>
    <t>Stoppino Open Mod. 2, латунь</t>
  </si>
  <si>
    <t>Автоматические пороги</t>
  </si>
  <si>
    <t>Автоматический дверной уплотнитель врезной (выпадающий порог)</t>
  </si>
  <si>
    <t>Hafele (Германия)</t>
  </si>
  <si>
    <t>Автоматический порог врезной SEAL PROFESSIONAL (600/700/800/900/1000)**</t>
  </si>
  <si>
    <t>Morelli (Италия)</t>
  </si>
  <si>
    <t>За комплект с замком</t>
  </si>
  <si>
    <t>Упор магнитный автоматический</t>
  </si>
  <si>
    <t>FANTOM STANDART, Stoppino Open Mod. 2</t>
  </si>
  <si>
    <t>Hafele,  SEAL PROFESSIONAL (Morelli)</t>
  </si>
  <si>
    <t>Раздвижные механизмы</t>
  </si>
  <si>
    <t>Комплект для однопольной</t>
  </si>
  <si>
    <t>040104/1</t>
  </si>
  <si>
    <t>Комплект роликов для межкомнатных дверей В-104 (НА ОДНУ ДВЕРЬ)</t>
  </si>
  <si>
    <t>комп.</t>
  </si>
  <si>
    <t>TM Degon</t>
  </si>
  <si>
    <t>040105/2</t>
  </si>
  <si>
    <t>Профиль ходовой</t>
  </si>
  <si>
    <t>А-КО2-VO Ручка для раздвижных дверей без механизма</t>
  </si>
  <si>
    <t>TM Archie</t>
  </si>
  <si>
    <t>Комплект для двупольной</t>
  </si>
  <si>
    <t>040105/3</t>
  </si>
  <si>
    <t>ООО Компания "Гардиан"</t>
  </si>
  <si>
    <t xml:space="preserve">ООО "ГАЛС" </t>
  </si>
  <si>
    <t>SO1O 9699</t>
  </si>
  <si>
    <t>SO1O 96ACF</t>
  </si>
  <si>
    <t>SO1O 47HH</t>
  </si>
  <si>
    <t>SO1O 47II</t>
  </si>
  <si>
    <t>VIVO</t>
  </si>
  <si>
    <t xml:space="preserve">Vivo S040 7299 </t>
  </si>
  <si>
    <t xml:space="preserve">Vivo S040 72CC </t>
  </si>
  <si>
    <t>ручка на квадратной розетке, хром</t>
  </si>
  <si>
    <t xml:space="preserve">OL-C 9 </t>
  </si>
  <si>
    <t xml:space="preserve">OL-C C </t>
  </si>
  <si>
    <t xml:space="preserve">CL-C 9 </t>
  </si>
  <si>
    <t>накладка под евроцилиндр на квадратной розетке, пара, матовый хром</t>
  </si>
  <si>
    <t xml:space="preserve">CL-C C </t>
  </si>
  <si>
    <t>накладка под евроцилиндр на квадратной розетке, пара, хром</t>
  </si>
  <si>
    <t>STICK</t>
  </si>
  <si>
    <t>STICK S.CHROME</t>
  </si>
  <si>
    <t xml:space="preserve"> ручка на квадратной розетке, матовый хром</t>
  </si>
  <si>
    <t xml:space="preserve">STICK M.BLACK </t>
  </si>
  <si>
    <t>ручка на квадратной розетке, матовый черный</t>
  </si>
  <si>
    <t xml:space="preserve">OL-C S.CHROME </t>
  </si>
  <si>
    <t>OL-C M.BLACK</t>
  </si>
  <si>
    <t xml:space="preserve"> фиксатор WC, матовый черный</t>
  </si>
  <si>
    <t xml:space="preserve">CL-C S.CHROME </t>
  </si>
  <si>
    <t xml:space="preserve">CL-C M.BLACK </t>
  </si>
  <si>
    <t>SHUTTLE</t>
  </si>
  <si>
    <t>Moelli (Италия)</t>
  </si>
  <si>
    <t>SHUTTLE CSA</t>
  </si>
  <si>
    <t>ручка со скрытым основанием, матовый хром</t>
  </si>
  <si>
    <t xml:space="preserve"> SHUTTLE NERO </t>
  </si>
  <si>
    <t>ручка со скрытым основанием, черный</t>
  </si>
  <si>
    <t xml:space="preserve">SHUTTLE BIA </t>
  </si>
  <si>
    <t>ручка со скрытым основанием, белый</t>
  </si>
  <si>
    <t xml:space="preserve">SHUTTLE CAFFE </t>
  </si>
  <si>
    <t>ручка со скрытым основанием, кофе</t>
  </si>
  <si>
    <t xml:space="preserve">SHUTTLE ANT </t>
  </si>
  <si>
    <t>ручка со скрытым основанием, антрацит</t>
  </si>
  <si>
    <t xml:space="preserve"> LUX-WC-SH CSA</t>
  </si>
  <si>
    <t>LUX-WC-SH NERO</t>
  </si>
  <si>
    <t xml:space="preserve"> фиксатор WC, черный</t>
  </si>
  <si>
    <t xml:space="preserve">LUX-WC-SH BIA </t>
  </si>
  <si>
    <t>фиксатор WC, белый</t>
  </si>
  <si>
    <t xml:space="preserve">LUX-WC-SH CAFFE </t>
  </si>
  <si>
    <t>фиксатор WC, кофе</t>
  </si>
  <si>
    <t xml:space="preserve">LUX-WC-SH ANT </t>
  </si>
  <si>
    <t>LUX-WC-S5 OSA</t>
  </si>
  <si>
    <t xml:space="preserve"> фиксатор WC на квадратной розетке, матовое золото</t>
  </si>
  <si>
    <t xml:space="preserve">LUX-WC-SQ CRO </t>
  </si>
  <si>
    <t>фиксатор WC на квадратной розетке, хром</t>
  </si>
  <si>
    <t xml:space="preserve">LUX-WC-SQ CSA </t>
  </si>
  <si>
    <t xml:space="preserve">LUX-WC-SQ CAFFE </t>
  </si>
  <si>
    <t>фиксатор WC на квадратной розетке, кофе</t>
  </si>
  <si>
    <t xml:space="preserve">LUX-WC-SQ BIA </t>
  </si>
  <si>
    <t>фиксатор WC на квадратной розетке, белый</t>
  </si>
  <si>
    <t xml:space="preserve">LUX-WC-SQ NERO </t>
  </si>
  <si>
    <t xml:space="preserve">LUX-WC-SQ ANT </t>
  </si>
  <si>
    <t>фиксатор WC на квадратной розетке, антрацит</t>
  </si>
  <si>
    <t xml:space="preserve">LUX-KH-S5 OSA </t>
  </si>
  <si>
    <t>накладка под евроцилиндр на квадратной розетке, пара, матовое золото</t>
  </si>
  <si>
    <t xml:space="preserve">LUX-KH-SQ CRO </t>
  </si>
  <si>
    <t xml:space="preserve">LUX-KH-SQ CSA </t>
  </si>
  <si>
    <t xml:space="preserve">LUX-KH-SQ CAFFE </t>
  </si>
  <si>
    <t>накладка под евроцилиндр на квадратной розетке, пара, кофе</t>
  </si>
  <si>
    <t>LUX-KH-SQ BIA</t>
  </si>
  <si>
    <t xml:space="preserve"> накладка под евроцилиндр на квадратной розетке, пара, белый</t>
  </si>
  <si>
    <t xml:space="preserve">LUX-KH-SQ NERO </t>
  </si>
  <si>
    <t>накладка под евроцилиндр на квадратной розетке, пара, черный</t>
  </si>
  <si>
    <t xml:space="preserve">LUX-KH-SQ ANT </t>
  </si>
  <si>
    <t>ROMANI</t>
  </si>
  <si>
    <t>Azzi Fausto (Италия)</t>
  </si>
  <si>
    <t xml:space="preserve">ROMANI </t>
  </si>
  <si>
    <t>ручка на квадратной розетке, золото</t>
  </si>
  <si>
    <t>ручка на квадратной розетке, матовая бронза</t>
  </si>
  <si>
    <t>CERNOBBIO</t>
  </si>
  <si>
    <t xml:space="preserve">MP2002R850NBC CERNOBBIO </t>
  </si>
  <si>
    <t>ручка на круглой розетке, хром</t>
  </si>
  <si>
    <t xml:space="preserve">MP2002R850NBP CERNOBBIO </t>
  </si>
  <si>
    <t>ручка на круглой розетке, матовый хром</t>
  </si>
  <si>
    <t>MP2002R850NBL CERNOBBIO</t>
  </si>
  <si>
    <t xml:space="preserve"> ручка на круглой розетке, золото</t>
  </si>
  <si>
    <t>MP2002R850NBGY CERNOBBIO  бронза</t>
  </si>
  <si>
    <t>ручка на круглой розетке, матовая</t>
  </si>
  <si>
    <t>168/243 ICE F NO</t>
  </si>
  <si>
    <t xml:space="preserve">ручка на минимальной розетке, черный </t>
  </si>
  <si>
    <t>243 WC F NO</t>
  </si>
  <si>
    <t xml:space="preserve">фиксатор WC на квадратной минимальной розетке,черный </t>
  </si>
  <si>
    <t>243 cylinder F NO</t>
  </si>
  <si>
    <t xml:space="preserve">накладка под евроцилиндр на квадратной минимальной розетке, черный </t>
  </si>
  <si>
    <t>ADELE</t>
  </si>
  <si>
    <t>1239/208 ADELE F04</t>
  </si>
  <si>
    <t xml:space="preserve"> ручка на круглой розетке, полированный хром</t>
  </si>
  <si>
    <t xml:space="preserve">1239/208 ADELE F05 </t>
  </si>
  <si>
    <t xml:space="preserve">1239/208 ADELE F02O </t>
  </si>
  <si>
    <t xml:space="preserve"> ручка на круглой розетке, матовая латунь</t>
  </si>
  <si>
    <t xml:space="preserve">1239/208 ADELE F43 </t>
  </si>
  <si>
    <t>ручка на круглой розетке, матовая бронза</t>
  </si>
  <si>
    <t>5100</t>
  </si>
  <si>
    <t xml:space="preserve">TECHNO GRIP </t>
  </si>
  <si>
    <t>7221 C8FCSB</t>
  </si>
  <si>
    <t>TECHNO GRIP ручка на розетке, хром</t>
  </si>
  <si>
    <t>7221 CS8FCSB</t>
  </si>
  <si>
    <t>TECHNO GRIP ручка на розетке, матовый хром</t>
  </si>
  <si>
    <t>7221 L8FCSB</t>
  </si>
  <si>
    <t>TECHNO GRIP ручка на розетке, полированная латунь</t>
  </si>
  <si>
    <t>7221 GY8FCSB</t>
  </si>
  <si>
    <t>TECHNO GRIP ручка на розетке, матовая бронза</t>
  </si>
  <si>
    <t>7221 NO8FCSB</t>
  </si>
  <si>
    <t>TECHNO GRIP ручка на розетке, матовый черный</t>
  </si>
  <si>
    <t xml:space="preserve">0037 WCR CROMO </t>
  </si>
  <si>
    <t xml:space="preserve">0037 WCR CR SAT </t>
  </si>
  <si>
    <t xml:space="preserve"> фиксатор WC, матовый хром</t>
  </si>
  <si>
    <t xml:space="preserve"> фиксатор WC, латунь</t>
  </si>
  <si>
    <t xml:space="preserve">0037 WCR OGV YESTER </t>
  </si>
  <si>
    <t>0037 WCR BLACK</t>
  </si>
  <si>
    <t xml:space="preserve"> накладка под евроцилиндр, хром</t>
  </si>
  <si>
    <t xml:space="preserve"> накладка под евроцилиндр, латунь</t>
  </si>
  <si>
    <t xml:space="preserve"> накладка под евроцилиндр, античная бронза</t>
  </si>
  <si>
    <t xml:space="preserve">8 BFY BLACK </t>
  </si>
  <si>
    <t>накладка под евроцилиндр, черный</t>
  </si>
  <si>
    <t>LADY</t>
  </si>
  <si>
    <t xml:space="preserve">148/231C LADY F01 </t>
  </si>
  <si>
    <t>ручка на круглой розетке, латунь</t>
  </si>
  <si>
    <t>148/231C LADY F04</t>
  </si>
  <si>
    <t xml:space="preserve">148/231C LADY F43 </t>
  </si>
  <si>
    <t>ручка на круглой розетке, сатин.бронза</t>
  </si>
  <si>
    <t>Скрытая ассиметричная петля Kubica К 6360 38 CS, матовый хром</t>
  </si>
  <si>
    <t>Скрытая ассиметричная петля Kubica К 6360 38 OL, золото глянец</t>
  </si>
  <si>
    <t>Скрытая ассиметричная петля Kubica К 6360 38 BR, бронза</t>
  </si>
  <si>
    <t>Скрытая ассиметричная петля Kubica К 6360 38 BI, белый</t>
  </si>
  <si>
    <t>Скрытая ассиметричная петля Kubica К 6360 38 NR, черный</t>
  </si>
  <si>
    <t>Скрытая петля Kubica К 2760 CS, матовый хром</t>
  </si>
  <si>
    <t>K 2760 CL</t>
  </si>
  <si>
    <t>Скрытая петля Kubica К 2760 NS, хром глянец</t>
  </si>
  <si>
    <t>Скрытая петля Kubica К 2760 NS, матовый никель</t>
  </si>
  <si>
    <t>Скрытая петля Kubica К 2760 OL, золото глянец</t>
  </si>
  <si>
    <t>Скрытая петля Kubica К 2760 BR, бронза</t>
  </si>
  <si>
    <t>Скрытая петля Kubica К 2760 BI, белый</t>
  </si>
  <si>
    <t>Скрытая петля Kubica К 2760 NO, черный</t>
  </si>
  <si>
    <t>Петля карточная универсальная, 4 подшипника, т.2,5мм (сталь) TM FUARO</t>
  </si>
  <si>
    <r>
      <t xml:space="preserve">курс </t>
    </r>
    <r>
      <rPr>
        <b/>
        <sz val="11"/>
        <color theme="1"/>
        <rFont val="Calibri"/>
        <scheme val="minor"/>
      </rPr>
      <t>доллара</t>
    </r>
    <r>
      <rPr>
        <sz val="11"/>
        <color theme="1"/>
        <rFont val="Calibri"/>
        <scheme val="minor"/>
      </rPr>
      <t>*</t>
    </r>
  </si>
  <si>
    <t>Петля универсальная IN4400U WH (4BB 100x75x2,5) белый</t>
  </si>
  <si>
    <t>460</t>
  </si>
  <si>
    <t>FUARO (Китай)</t>
  </si>
  <si>
    <t>Петля универсальная IN4400U BL (4BB 100x75x2,5) черный матовый</t>
  </si>
  <si>
    <t>Петля карточная универсальная, 4 подшипника, т.3мм (латунь) TM ARCHIE</t>
  </si>
  <si>
    <t>Петля карт. универс. без короны AO1O-C 1OOX7OX3-4BB-124, золото</t>
  </si>
  <si>
    <t>Петля карт. универс. без короны AO1O-C 1OOX7OX3-4BB-1U, матовая латунь</t>
  </si>
  <si>
    <t>Петля карт. универс. без короны AO1O-C 1OOX7OX3-4BB-131, хром</t>
  </si>
  <si>
    <t>Петля карт. универс. без короны AO1O-C 1OOX7OX3-4BB-132, матовый хром</t>
  </si>
  <si>
    <t>Петля карт. универс. без короны AO1O-C 1OOX7OX3-4BB-1B, античная бронза</t>
  </si>
  <si>
    <t>Петля карт. универс. без короны AO1O-C 1OOX7OX3-4BB-1HH, белый никель</t>
  </si>
  <si>
    <t>Soft 1 М, GRF</t>
  </si>
  <si>
    <t>Защелка Гардиан Soft 1 М GRF, магнитная (WC) с ответной планкой, графит</t>
  </si>
  <si>
    <t>Soft 1 M, MG</t>
  </si>
  <si>
    <t>Защелка Гардиан Soft 1 M MG, магнитная (WC) с ответной планкой, матовое золото</t>
  </si>
  <si>
    <t>Soft 1 M, G24K</t>
  </si>
  <si>
    <t>Защелка Гардиан Soft 1 M G24K, магнитная (WC) с ответной планкой, золото 24K</t>
  </si>
  <si>
    <t>Soft 1 M, MG24K</t>
  </si>
  <si>
    <t>Защелка Гардиан Soft 1 M MG24K, магнитная (WC) с ответной планкой, матовое золото 24K</t>
  </si>
  <si>
    <t>Защелка Гардиан Soft 11 М Ni, магнитная под цилиндр, с ответной планкой, никель</t>
  </si>
  <si>
    <t>Защелка Гардиан Soft 11 М S, магнитная под цилиндр, с ответной планкой, сатин</t>
  </si>
  <si>
    <t>Защелка Гардиан Soft 11 М MCR, магнитная под цилиндр, с ответной планкой, матовый хром</t>
  </si>
  <si>
    <t>Защелка Гардиан Soft 11 М WH, магнитная под цилиндр, с ответной планкой, белый матовый</t>
  </si>
  <si>
    <t>Защелка Гардиан Soft 11 М BL, магнитная под цилиндр, с ответной планкой, черный матовый</t>
  </si>
  <si>
    <t>Soft 11 М, GRF</t>
  </si>
  <si>
    <t>Защелка Гардиан Soft 11 М GRF, магнитная (WC) с ответной планкой, графит</t>
  </si>
  <si>
    <t>Защелка Гардиан Soft 11 M BN, магнитная под цилиндр, с ответной планкой, черный никель</t>
  </si>
  <si>
    <t>Защелка Гардиан Soft 11 M G, магнитная под цилиндр, с ответной планкой, золото</t>
  </si>
  <si>
    <t>Soft 11 M, MG</t>
  </si>
  <si>
    <t>Защелка Гардиан Soft 11 M MG, магнитная под цилиндр, с ответной планкой, матовое золото</t>
  </si>
  <si>
    <t>Soft 11 M, G24K</t>
  </si>
  <si>
    <t>Защелка Гардиан Soft 11 M G24K, магнитная под цилиндр, с ответной планкой, золото 24K</t>
  </si>
  <si>
    <t>Soft 11 M, MG24K</t>
  </si>
  <si>
    <t>Защелка Гардиан Soft 11 M MG24K, магнитная под цилиндр, с ответной планкой, матовое золото 24K</t>
  </si>
  <si>
    <t>Защелка Гардиан Soft 11 М AB, магнитная под цилиндр, с ответной планкой, античная бронза</t>
  </si>
  <si>
    <t>Защелка Гардиан Soft 11 М AC, магнитная под цилиндр, с ответной планкой, античная медь</t>
  </si>
  <si>
    <t>Soft 1 P, GRF</t>
  </si>
  <si>
    <t>Защелка Гардиан Soft 1 P GRF, магнитная (WC) с ответной планкой, графит</t>
  </si>
  <si>
    <t>Soft 1 P, MG</t>
  </si>
  <si>
    <t>Защелка Гардиан Soft 1 P MG, механическая (WC) с ответной планкой, матовое золото</t>
  </si>
  <si>
    <t>Soft 1 P, G24K</t>
  </si>
  <si>
    <t>Защелка Гардиан Soft 1 P G24K, механическая (WC) с ответной планкой, золото 24K</t>
  </si>
  <si>
    <t>Soft 1 P, MG24K</t>
  </si>
  <si>
    <t>Защелка Гардиан Soft 1 P MG24K, механическая (WC) с ответной планкой, матовое золото 24K</t>
  </si>
  <si>
    <t>Защелка Гардиан Soft 11 P Ni, механическая под цилиндр, с ответной планкой, никель</t>
  </si>
  <si>
    <t>Защелка Гардиан Soft 11 P S, механическая под цилиндр, с ответной планкой, сатин</t>
  </si>
  <si>
    <t>Защелка Гардиан Soft 11 P MCR, механическая под цилиндр, с ответной планкой, матовый хром</t>
  </si>
  <si>
    <t>Защелка Гардиан Soft 11 P WH, механическая под цилиндр, с ответной планкой, белый матовый</t>
  </si>
  <si>
    <t>Защелка Гардиан Soft 11 P BL, механическая под цилиндр, с ответной планкой, черный матовый</t>
  </si>
  <si>
    <t>Soft 11 P, GRF</t>
  </si>
  <si>
    <t>Защелка Гардиан Soft 11 P GRF, магнитная (WC) с ответной планкой, графит</t>
  </si>
  <si>
    <t>Защелка Гардиан Soft 11 P BN, механическая под цилиндр, с ответной планкой, черный никель</t>
  </si>
  <si>
    <t>Защелка Гардиан Soft 11 P G, механическая под цилиндр, с ответной планкой, золото</t>
  </si>
  <si>
    <t>Soft 11 P, MG</t>
  </si>
  <si>
    <t>Защелка Гардиан Soft 11 P MG, механическая под цилиндр, с ответной планкой, матовое золото</t>
  </si>
  <si>
    <t>Soft 11 P, G24K</t>
  </si>
  <si>
    <t>Защелка Гардиан Soft 11 P G24K, механическая под цилиндр, с ответной планкой, золото 24K</t>
  </si>
  <si>
    <t>Soft 11 P, MG24K</t>
  </si>
  <si>
    <t>Защелка Гардиан Soft 11 P MG24K, механическая под цилиндр, с ответной планкой, матовое золото 24K</t>
  </si>
  <si>
    <t>Защелка Гардиан Soft 11 P AB, механическая под цилиндр, с ответной планкой, античная бронза</t>
  </si>
  <si>
    <t>Защелка Гардиан Soft 11 P AC, механическая под цилиндр, с ответной планкой, античная медь</t>
  </si>
  <si>
    <t>Цилиндры</t>
  </si>
  <si>
    <t>Цилиндры для полотен т. 38, 40 мм.</t>
  </si>
  <si>
    <t>Цилиндры AGB MOD 600 (30/30) Cтандартный цилиндр ключ-ключ (3 ключа)</t>
  </si>
  <si>
    <t>C60301.25.25  стандартный цилиндр 30/30 ключ-ключ, латунь</t>
  </si>
  <si>
    <t>C60306.25.25  стандартный цилиндр 30/30 ключ-ключ, никель</t>
  </si>
  <si>
    <t>C60312.25.25  стандартный цилиндр 30/30 ключ-ключ, античная бронза</t>
  </si>
  <si>
    <t>C60334.25.25  стандартный цилиндр 30/30 ключ-ключ, матовый хром</t>
  </si>
  <si>
    <t>C60384.25.25 стандартный цилиндр 30/30 ключ-ключ,черный</t>
  </si>
  <si>
    <t>Цилиндры AGB MOD 600 (30/30) Cтандартный цилиндр ключ-вертушка (3 ключа)</t>
  </si>
  <si>
    <t>C62001.25.25  стандартный цилиндр 30/30 ключ-вертушка, латунь</t>
  </si>
  <si>
    <t>C62006.25.25  стандартный цилиндр 30/30 ключ-вертушка, никель</t>
  </si>
  <si>
    <t>C62012.25.25  стандартный цилиндр 30/30 ключ-вертушка, античная бронза</t>
  </si>
  <si>
    <t>C62034.25.25  стандартный цилиндр 30/30 ключ-вертушка, матовый хром</t>
  </si>
  <si>
    <t>Цилиндры для полотен т. 41, 43 мм.</t>
  </si>
  <si>
    <t>Цилиндры AGB MOD 600 (35/35) Cтандартный цилиндр ключ-ключ (3 ключа)</t>
  </si>
  <si>
    <t>C60301.30.30  стандартный цилиндр 35/35 ключ-ключ, латунь</t>
  </si>
  <si>
    <t>C60306.30.30  стандартный цилиндр 35/35 ключ-ключ, никель</t>
  </si>
  <si>
    <t>C60312.30.30  стандартный цилиндр 35/35 ключ-ключ, античная бронза</t>
  </si>
  <si>
    <t>C60334.30.30  стандартный цилиндр 35/35 ключ-ключ, матовый хром</t>
  </si>
  <si>
    <t>C60384.30.30 стандартный цилиндр 35/35 ключ-ключ,черный</t>
  </si>
  <si>
    <t>Цилиндры для полотен наружнего открывания т. 50,3 мм (модель "Этерено") и полотен внутреннего открывания т. 50 мм со скрытым коробом</t>
  </si>
  <si>
    <t>Цилиндры AGB MOD 600 (30/40) Cтандартный цилиндр ключ-ключ (3 ключа)</t>
  </si>
  <si>
    <t>C60301.25.35  стандартный цилиндр 30/40 ключ-ключ, латунь</t>
  </si>
  <si>
    <t>C60306.25.35  стандартный цилиндр 30/40 ключ-ключ, никель</t>
  </si>
  <si>
    <t>Цилиндры для полотен наружнего открывания т. 50,3 мм (модель "Этерено") со скрытым коробом</t>
  </si>
  <si>
    <t>Цилиндры AGB MOD 600 (30/40) Cтандартный цилиндр ключ-вертушка (3 ключа)</t>
  </si>
  <si>
    <t>C62001.25.35  стандартный цилиндр 30/40 ключ-вертушка, латунь</t>
  </si>
  <si>
    <t>C62012.25.35  стандартный цилиндр 30/40 ключ-вертушка, античная бронза</t>
  </si>
  <si>
    <t>C62034.25.35  стандартный цилиндр 30/40 ключ-вертушка, матовый хром</t>
  </si>
  <si>
    <t>C62084.25.35 стандартный цилиндр 30/40 ключ-вертушка,черный</t>
  </si>
  <si>
    <t>Шпингалеты, дверные ограничители, автоматические пороги</t>
  </si>
  <si>
    <t>D00320.15.03 шпингалет для распашных дверей, латунь</t>
  </si>
  <si>
    <t>D00320.15.06 шпингалет для распашных дверей, никель</t>
  </si>
  <si>
    <t>D00320.15.12 шпингалет для распашных дверей, антич. бронза</t>
  </si>
  <si>
    <t>D00320.15.34 шпингалет для распашных дверей, матовый хром</t>
  </si>
  <si>
    <t>D00320.15.93  шпингалет для распашных дверей, черный</t>
  </si>
  <si>
    <t>Дверной ограничитель магнитный</t>
  </si>
  <si>
    <t>FNT0020 Упор магнитный автоматический скрытый FANTOM STANDART, прозрачный</t>
  </si>
  <si>
    <t>FNT0004 Упор магнитный автоматический скрытый FANTOM PREMIUM, латунь</t>
  </si>
  <si>
    <t>FNT0006 Упор магнитный автоматический скрытый FANTOM PREMIUM, белый</t>
  </si>
  <si>
    <t>FNT0007 Упор магнитный автоматический скрытый FANTOM PREMIUM, черный</t>
  </si>
  <si>
    <t>FNT0008 Упор магнитный автоматический скрытый FANTOM PREMIUM, хром</t>
  </si>
  <si>
    <t>FNT0009 Упор магнитный автоматический скрытый FANTOM PREMIUM, матовый хром</t>
  </si>
  <si>
    <t>Дверной ограничитель напольный DS1</t>
  </si>
  <si>
    <t>DS1 CP Дверной ограничитель напольный, хром</t>
  </si>
  <si>
    <t>DS1 SC Дверной ограничитель напольный, матовый хром</t>
  </si>
  <si>
    <t>DS1 SN Дверной ограничитель напольный, никель</t>
  </si>
  <si>
    <t>DS1 BN Дверной ограничитель напольный, черный никель</t>
  </si>
  <si>
    <t>DS1 GP Дверной ограничитель напольный, золото</t>
  </si>
  <si>
    <t>DS1 SG Дверной ограничитель напольный, матовое золото</t>
  </si>
  <si>
    <t>DS1 AB Дверной ограничитель напольный, бронза</t>
  </si>
  <si>
    <t>DS1 COF Дверной ограничитель напольный, кофе</t>
  </si>
  <si>
    <t>DS1 BL Дверной ограничитель напольный, черный</t>
  </si>
  <si>
    <t>DS1 W Дверной ограничитель напольный, белый</t>
  </si>
  <si>
    <t>Дверной ограничитель напольный DS3</t>
  </si>
  <si>
    <t>DS3 CP Дверной ограничитель напольный, хром</t>
  </si>
  <si>
    <t>DS3 SC Дверной ограничитель напольный, матовый хром</t>
  </si>
  <si>
    <t>DS3 SN Дверной ограничитель напольный, никель</t>
  </si>
  <si>
    <t>DS3 BN Дверной ограничитель напольный, черный никель</t>
  </si>
  <si>
    <t>DS3 GP Дверной ограничитель напольный, золото</t>
  </si>
  <si>
    <t>DS3 SG Дверной ограничитель напольный, матовое золото</t>
  </si>
  <si>
    <t>DS3 AB Дверной ограничитель напольный, бронза</t>
  </si>
  <si>
    <t>DS3 COF Дверной ограничитель напольный, кофе</t>
  </si>
  <si>
    <t>DS3 BL Дверной ограничитель напольный, черный</t>
  </si>
  <si>
    <t>DS3 W Дверной ограничитель напольный, белый</t>
  </si>
  <si>
    <t>Дверной ограничитель настенный DS2</t>
  </si>
  <si>
    <t>DS2 CP Дверной ограничитель настенный, хром</t>
  </si>
  <si>
    <t>DS2 SC Дверной ограничитель настенный, матовый хром</t>
  </si>
  <si>
    <t>DS2 SN Дверной ограничитель настенный, никель</t>
  </si>
  <si>
    <t>DS2 BN Дверной ограничитель настенный, черный никель</t>
  </si>
  <si>
    <t>DS2 GP Дверной ограничитель настенный, золото</t>
  </si>
  <si>
    <t>DS2 SG Дверной ограничитель настенный, матовое золото</t>
  </si>
  <si>
    <t>DS2 AB Дверной ограничитель настенный, бронза</t>
  </si>
  <si>
    <t>DS2 COF Дверной ограничитель настенный, кофе</t>
  </si>
  <si>
    <t>Фурнитура для раздвижных дверей</t>
  </si>
  <si>
    <r>
      <t xml:space="preserve">Ручки для раздвижных дверей </t>
    </r>
    <r>
      <rPr>
        <i/>
        <sz val="11"/>
        <rFont val="Calibri"/>
        <scheme val="minor"/>
      </rPr>
      <t>(поштучно, на одну сторону полотна)</t>
    </r>
  </si>
  <si>
    <t>Ручка для раздвижных дверей MHS150 SC, матовый хром</t>
  </si>
  <si>
    <t>Ручка для раздвижных дверей MHS150 SG, матовое золото</t>
  </si>
  <si>
    <t>Ручка для раздвижных дверей MHS150 AB, бронза</t>
  </si>
  <si>
    <t>Ручка для раздвижных дверей MHS150 SN, никель</t>
  </si>
  <si>
    <t>Ручка для раздвижных дверей MHS150 BN, черный никель</t>
  </si>
  <si>
    <t>Ручка для раздвижных дверей MHS150 BL, черный</t>
  </si>
  <si>
    <t xml:space="preserve">Ручка для раздвижных дверей MHS150 W, белый </t>
  </si>
  <si>
    <t>Комплект для раздвижных дверей (замок, ручки, сантехническая защелка)</t>
  </si>
  <si>
    <t>MHS150 WC SC Комплект для раздвиж. дверей (ручки, сантех. защелка), матовый хром</t>
  </si>
  <si>
    <t>MHS150 WC SG Комплект для раздвиж. дверей (ручки, сантех. защелка), матовое золото</t>
  </si>
  <si>
    <t>MHS150 WC AB Комплект для раздвиж. дверей (ручки, сантех. защелка), бронза</t>
  </si>
  <si>
    <t>Раздвижные системы для  одностворчатой двери</t>
  </si>
  <si>
    <r>
      <t xml:space="preserve">Комплект для одностворчатой двери от 600 (для высоты 1800мм) или 700 (для высоты 2100мм) до 1000мм, вес до 40кг
</t>
    </r>
    <r>
      <rPr>
        <b/>
        <sz val="10"/>
        <rFont val="Calibri"/>
        <scheme val="minor"/>
      </rPr>
      <t>без доводчика</t>
    </r>
    <r>
      <rPr>
        <sz val="10"/>
        <rFont val="Calibri"/>
        <scheme val="minor"/>
      </rPr>
      <t>:
ECO TRACK 1280/200       1шт.   (направляющий профиль 2м)
TRACK-B 10x10x10 1M     1шт. (нижняя направляющая 1м)
ART.127/D/V                      5шт. (уголок для настенного крепления направл. профиля)
SLIDING SET 1 40kg          1комп. (ролик 2шт., верхн. стопор 2шт., нижн. ограничитель 1шт.)</t>
    </r>
  </si>
  <si>
    <r>
      <t xml:space="preserve">Комплект для одностворчатой двери от 650 (для высоты не более 1950мм) или 700 (для высоты не более 2100мм) до 1100мм, вес 40-60кг, </t>
    </r>
    <r>
      <rPr>
        <b/>
        <sz val="10"/>
        <rFont val="Calibri"/>
        <scheme val="minor"/>
      </rPr>
      <t>с доводчиком</t>
    </r>
    <r>
      <rPr>
        <sz val="10"/>
        <rFont val="Calibri"/>
        <scheme val="minor"/>
      </rPr>
      <t>:
ECO TRACK 1280/200       1шт. (направляющий профиль 2м)
TRACK-B 13x13x13 1M     1шт. (нижняя направляющая 1м)
ART.127/D/V                      5шт. (уголок для настенного крепления направл. профиля)
SLIDING SET 2 40kg       1комп. (ролик 2 шт., верхний стопор 2шт., нижн. ограничитель 1шт., 
                                          доводчик 2шт.)</t>
    </r>
  </si>
  <si>
    <t>Комплект для одностворчатой двери от 740 (для высоты не более 2200мм) до 1100мм, вес 30-50кг, с доводчиком:
ECO TRACK 1280/200       1шт. (направляющий профиль 2м)
TRACK-B 13x13x13 1M     1шт. (нижняя направляющая 1м)
ART.127/D/V                      5шт. (уголок для настенного крепления направл. профиля)
SLIDING SET 3 40kg       1комп. (ролик 2 шт., верхний стопор 2шт., нижн. ограничитель 1шт., 
                                          доводчик 2шт.)</t>
  </si>
  <si>
    <r>
      <t xml:space="preserve">INVISIBLE-2 1100 </t>
    </r>
    <r>
      <rPr>
        <b/>
        <sz val="10"/>
        <color indexed="2"/>
        <rFont val="Calibri"/>
        <scheme val="minor"/>
      </rPr>
      <t xml:space="preserve">Скрытая </t>
    </r>
    <r>
      <rPr>
        <sz val="10"/>
        <rFont val="Calibri"/>
        <scheme val="minor"/>
      </rPr>
      <t>система для раздвижных дверей шириной 80-110 см, весом до 80 кг.</t>
    </r>
  </si>
  <si>
    <t>Раздвижные системы для двустворчатой двери</t>
  </si>
  <si>
    <r>
      <t xml:space="preserve">Комплект для двустворчатой двери от 1000 до 1500мм, </t>
    </r>
    <r>
      <rPr>
        <b/>
        <sz val="10"/>
        <rFont val="Calibri"/>
        <scheme val="minor"/>
      </rPr>
      <t>без доводчика</t>
    </r>
    <r>
      <rPr>
        <sz val="10"/>
        <rFont val="Calibri"/>
        <scheme val="minor"/>
      </rPr>
      <t>:
ECO TRACK 1280/300       1шт. (направляющий профиль 3м)
TRACK-B 10x10x10 1M     2шт. (нижняя направляющая 1м*2шт.)
ART.127/D/V                      7шт. (уголок для настенного крепления направл. профиля)
SLIDING SET 1 40kg          2комп. (ролик 4шт., верхн. стопор 4шт., нижн. ограничитель 2шт.)</t>
    </r>
  </si>
  <si>
    <r>
      <t xml:space="preserve">Комплект для двустворчатой двери от 1300 до 1460мм; ширина двери от 650 (для высоты не более 1950мм) или 700 (для высоты не более 2100мм) до 1100мм, вес 40-60кг, </t>
    </r>
    <r>
      <rPr>
        <b/>
        <sz val="10"/>
        <rFont val="Calibri"/>
        <scheme val="minor"/>
      </rPr>
      <t>с доводчиком</t>
    </r>
    <r>
      <rPr>
        <sz val="10"/>
        <rFont val="Calibri"/>
        <scheme val="minor"/>
      </rPr>
      <t>:
ECO TRACK 1280/300       1шт. (направляющий профиль 3м)
TRACK-B 13x13x13 1M     2шт. (нижняя направляющая 1м*2шт.)
ART.127/D/V                      7шт. (уголок для настенного крепления направл. профиля)
SLIDING SET 2 40kg      2комп. (ролик 4 шт., верхний стопор 4шт., нижн. ограничитель 2шт., 
                                         доводчик 4шт.)</t>
    </r>
  </si>
  <si>
    <r>
      <t xml:space="preserve">Комплект для двустворчатой двери от 1480 до 1500мм; ширина двери от 740 (для высоты не более 2200мм) до 1100мм, вес 30-50кг, </t>
    </r>
    <r>
      <rPr>
        <b/>
        <sz val="10"/>
        <rFont val="Calibri"/>
        <scheme val="minor"/>
      </rPr>
      <t>с доводчиком</t>
    </r>
    <r>
      <rPr>
        <sz val="10"/>
        <rFont val="Calibri"/>
        <scheme val="minor"/>
      </rPr>
      <t>:
ECO TRACK 1280/300       1шт. (направляющий профиль 3м)
TRACK-B 13x13x13 1M     2шт. (нижняя направляющая 1м*2шт.)
ART.127/D/V                      7шт. (уголок для настенного крепления направл. профиля)
SLIDING SET 3 40kg       2комп. (ролик 4 шт., верхний стопор 4шт., нижн. ограничитель 2шт., 
                                         доводчик 4шт.)</t>
    </r>
  </si>
  <si>
    <r>
      <t xml:space="preserve">Комплект для двустворчатой </t>
    </r>
    <r>
      <rPr>
        <b/>
        <sz val="10"/>
        <color indexed="2"/>
        <rFont val="Calibri"/>
        <scheme val="minor"/>
      </rPr>
      <t>синхронной</t>
    </r>
    <r>
      <rPr>
        <sz val="10"/>
        <rFont val="Calibri"/>
        <scheme val="minor"/>
      </rPr>
      <t xml:space="preserve"> двери от 1200 до 1600мм, обычный стопор, настенное крепление на уголки (ширина одного полотна от 600 (для высоты 1800мм) или 700 (для высоты 2100мм), вес до 40кг):
ECO TRACK 1280/300         1шт. (направляющий профиль 3м)
TRACK-B 10x10x10 1M        2шт (нижняя направляющая 1м*2шт.)
ART.127/D/V                        7шт. (уголок для настенного крепления направл. профиля)
SLIDING SET 1-SO 40kg      2шт. (ролик 4шт., верхн. стопор 4шт., нижн. ограничитель 2шт.)
SLIDING SET SO                    1шт. (стопор с блоком 2шт., крепеж троса 2шт., трос 10м- 1шт.)</t>
    </r>
  </si>
  <si>
    <t>*С 01.03.2022г. курс у.е. устанавливается по расчетному курсу поставщика, который обновляется в зависимости от изменения курса у.е. ЦБ</t>
  </si>
  <si>
    <t>Для расчета ориентировочной стоимости курс поставщика считать равным курс у.е. ЦБ * 1,13</t>
  </si>
  <si>
    <t>** значение в скобках соответствует ширине полотна</t>
  </si>
  <si>
    <t>КОРОБОВ</t>
  </si>
  <si>
    <t>ОПТ 0</t>
  </si>
  <si>
    <t>ОПТ 1</t>
  </si>
  <si>
    <t>ОПТ 2</t>
  </si>
  <si>
    <t>ОПТ 3</t>
  </si>
  <si>
    <t>MIN</t>
  </si>
  <si>
    <t>MAX</t>
  </si>
  <si>
    <t>Наш прайс</t>
  </si>
  <si>
    <t>античный кофе</t>
  </si>
  <si>
    <t>ДОЗ</t>
  </si>
  <si>
    <r>
      <t xml:space="preserve">Геометрия, Сплайн
</t>
    </r>
    <r>
      <rPr>
        <sz val="11"/>
        <color indexed="2"/>
        <rFont val="Calibri"/>
        <scheme val="minor"/>
      </rPr>
      <t>38мм</t>
    </r>
  </si>
  <si>
    <t>*Базовый комплект: полотно (т. 42мм), алюмин. профиль* Инвизибл 4042³ - 1 комп.</t>
  </si>
  <si>
    <t>без АК²</t>
  </si>
  <si>
    <t>в АК² 4042³</t>
  </si>
  <si>
    <t>¹ПО - прямое открывание; ВО - внутреннее открывание.</t>
  </si>
  <si>
    <t>²АК - алюминиевая кромка</t>
  </si>
  <si>
    <t>³для профиля 4042 при параметрах полотна: высота*2 + ширина ˃ 4,85 пог. м, кол-во ал.профиля на одно полотно увиличивается до 1,3 комп.;</t>
  </si>
  <si>
    <t>Для высоты и ширины полотна НЕ кратной 100мм действует наценка + 20% к стоимости полотна за каждый нестандартный параметр (высота, ширина).</t>
  </si>
  <si>
    <t>без патины в АК² 4042³</t>
  </si>
  <si>
    <t>без патины в АК² 37</t>
  </si>
  <si>
    <t>с патиной в АК² 4042³</t>
  </si>
  <si>
    <t>с патиной в АК² 37</t>
  </si>
  <si>
    <r>
      <t xml:space="preserve">Гамма (АК²)
</t>
    </r>
    <r>
      <rPr>
        <sz val="11"/>
        <rFont val="Calibri"/>
        <family val="2"/>
        <charset val="204"/>
        <scheme val="minor"/>
      </rPr>
      <t>38мм / 42мм</t>
    </r>
  </si>
  <si>
    <t>+ 4800</t>
  </si>
  <si>
    <t>+ 5760</t>
  </si>
  <si>
    <t xml:space="preserve">*Базовый комплект без АК²: полотно (т. 38 мм), коробочный брус (70 мм) - 2,5шт., наличник 05К / 07Ш - 5шт.;
Базовый комплект с АК² 37: полотно АК 37 (т. 42мм), коробочный брус (75 мм) - 2,5шт., наличник 05К / 07Ш - 5шт.;
Базовый комплект с АК² 4042³: полотно (т. 42мм), алюмин. профиль* Инвизибл 4042³ - 1 комп.
</t>
  </si>
  <si>
    <t>с зеркалом с одной стороны (доплата)</t>
  </si>
  <si>
    <t>01, 02 
без АК²</t>
  </si>
  <si>
    <t>01, 02 в 
АК² 4042³</t>
  </si>
  <si>
    <t>01, 02 в 
АК² 37</t>
  </si>
  <si>
    <t>03 - 12 
без АК²</t>
  </si>
  <si>
    <t>03 - 12 в 
АК² 4042³</t>
  </si>
  <si>
    <t>03 - 12 в 
АК² 37</t>
  </si>
  <si>
    <r>
      <t>Альянс (АК²) 
3</t>
    </r>
    <r>
      <rPr>
        <sz val="11"/>
        <rFont val="Calibri"/>
        <family val="2"/>
        <charset val="204"/>
        <scheme val="minor"/>
      </rPr>
      <t>8мм / 42мм</t>
    </r>
  </si>
  <si>
    <t>Шпон: Арктик, Эспрессо, Дуб графит, Дуб латте, Орех, Тик, Эбен</t>
  </si>
  <si>
    <t xml:space="preserve">*Базовый комплект без АК²: полотно (т. 38 мм), коробочный брус Альянс (70 мм) - 2,5шт., наличник 07 Ш Альянс - 5шт.;
Базовый комплект с АК² 37: полотно АК 37 (т. 42мм), коробочный брус Альянс (75 мм) - 2,5шт., наличник 07 Ш Альянс - 5шт.;
Базовый комплект с АК² 4042³: полотно (т. 42мм), алюмин. профиль* Инвизибл 4042³ матовый хром - 1 комп.
</t>
  </si>
  <si>
    <r>
      <t xml:space="preserve">Альберо (АК²) 
</t>
    </r>
    <r>
      <rPr>
        <sz val="11"/>
        <rFont val="Calibri"/>
        <family val="2"/>
        <charset val="204"/>
        <scheme val="minor"/>
      </rPr>
      <t>38мм / 42мм</t>
    </r>
  </si>
  <si>
    <t xml:space="preserve">*Базовый комплект без АК²: полотно (т. 38 мм), коробочный брус Ш КЛР 24 - 2,5шт., наличник 05 Ш КЛР Альберо - 5шт., наличник 05 Ш ПР Альберо- 2,5шт.;
Базовый комплект с АК² 37: полотно АК 37 (т. 42мм), коробочный брус Ш КЛР 24 - 2,5шт., наличник 05 Ш КЛР АК Альберо - 5шт., наличник 05 Ш ПР Альберо- 2,5шт.;
Базовый комплект с АК² 4042³: полотно (т. 42мм), алюмин. профиль* Инвизибл 4042³ матовый хром - 1 комп.
</t>
  </si>
  <si>
    <t>МДФ (К) под покраску</t>
  </si>
  <si>
    <t>МДФ (К) эмаль</t>
  </si>
  <si>
    <t>Шпон (Ш) без патины</t>
  </si>
  <si>
    <t>Шпон (Ш) с патиной</t>
  </si>
  <si>
    <t xml:space="preserve">Шпон (Ш) Альянс </t>
  </si>
  <si>
    <t>Стекло лакобель</t>
  </si>
  <si>
    <r>
      <t xml:space="preserve">Этерно
</t>
    </r>
    <r>
      <rPr>
        <sz val="11"/>
        <rFont val="Calibri"/>
        <family val="2"/>
        <charset val="204"/>
        <scheme val="minor"/>
      </rPr>
      <t xml:space="preserve">50,3мм
</t>
    </r>
    <r>
      <rPr>
        <sz val="10"/>
        <rFont val="Calibri"/>
        <family val="2"/>
        <charset val="204"/>
        <scheme val="minor"/>
      </rPr>
      <t xml:space="preserve">
К</t>
    </r>
    <r>
      <rPr>
        <i/>
        <sz val="10"/>
        <rFont val="Calibri"/>
        <family val="2"/>
        <charset val="204"/>
        <scheme val="minor"/>
      </rPr>
      <t xml:space="preserve">омпл-ся только алюмин. профилем Инвизибл 198 ПО¹ и ВО¹ и петлями Kubica K 2760
Каркас полотна: </t>
    </r>
    <r>
      <rPr>
        <b/>
        <i/>
        <sz val="10"/>
        <rFont val="Calibri"/>
        <family val="2"/>
        <charset val="204"/>
        <scheme val="minor"/>
      </rPr>
      <t>матовый хром, черный</t>
    </r>
  </si>
  <si>
    <t>2200, 2300, 2400</t>
  </si>
  <si>
    <t>2500, 2600, 2700</t>
  </si>
  <si>
    <t>*Базовый комплект с полотном h до 2400 мм: полотно. алюмин. профиль для системы Инвизибл - 1 комп.;
Базовый комплект с полотном h от 2500 мм: полотно. алюмин. профиль для системы Инвизибл - 1,3 комп.
Дилерская скидка предоставляется только на полотно</t>
  </si>
  <si>
    <r>
      <t xml:space="preserve">Поларис АК
</t>
    </r>
    <r>
      <rPr>
        <sz val="11"/>
        <rFont val="Calibri"/>
        <family val="2"/>
        <charset val="204"/>
        <scheme val="minor"/>
      </rPr>
      <t>(</t>
    </r>
    <r>
      <rPr>
        <i/>
        <sz val="11"/>
        <rFont val="Calibri"/>
        <family val="2"/>
        <charset val="204"/>
        <scheme val="minor"/>
      </rPr>
      <t>алюмин. кромка:</t>
    </r>
    <r>
      <rPr>
        <sz val="11"/>
        <rFont val="Calibri"/>
        <family val="2"/>
        <charset val="204"/>
        <scheme val="minor"/>
      </rPr>
      <t xml:space="preserve"> матовое серебро, черный)</t>
    </r>
    <r>
      <rPr>
        <b/>
        <sz val="11"/>
        <rFont val="Calibri"/>
        <family val="2"/>
        <charset val="204"/>
        <scheme val="minor"/>
      </rPr>
      <t xml:space="preserve"> 
</t>
    </r>
    <r>
      <rPr>
        <sz val="11"/>
        <rFont val="Calibri"/>
        <family val="2"/>
        <charset val="204"/>
        <scheme val="minor"/>
      </rPr>
      <t>42мм</t>
    </r>
    <r>
      <rPr>
        <b/>
        <sz val="11"/>
        <rFont val="Calibri"/>
        <family val="2"/>
        <charset val="204"/>
        <scheme val="minor"/>
      </rPr>
      <t xml:space="preserve">
</t>
    </r>
    <r>
      <rPr>
        <i/>
        <sz val="10"/>
        <rFont val="Calibri"/>
        <family val="2"/>
        <charset val="204"/>
        <scheme val="minor"/>
      </rPr>
      <t>компл-ся петлями только Kubica K 2760</t>
    </r>
  </si>
  <si>
    <t>Зеркало 03 с двух сторон</t>
  </si>
  <si>
    <t>*Базовый комплект: полотно (т. 42 мм), короб. брус К КЛР, 
наличник 05 К КЛР - 2,5шт., наличник 05 К тел - 2,5шт.</t>
  </si>
  <si>
    <t>Дуб без патины</t>
  </si>
  <si>
    <t>Дуб с патиной</t>
  </si>
  <si>
    <t>Орех</t>
  </si>
  <si>
    <r>
      <t xml:space="preserve">Рейл </t>
    </r>
    <r>
      <rPr>
        <sz val="11"/>
        <rFont val="Calibri"/>
        <family val="2"/>
        <charset val="204"/>
        <scheme val="minor"/>
      </rPr>
      <t xml:space="preserve">45мм </t>
    </r>
    <r>
      <rPr>
        <i/>
        <sz val="10"/>
        <rFont val="Calibri"/>
        <family val="2"/>
        <charset val="204"/>
        <scheme val="minor"/>
      </rPr>
      <t>(рейки всегда с одной стороны полотна)</t>
    </r>
    <r>
      <rPr>
        <b/>
        <sz val="11"/>
        <rFont val="Calibri"/>
        <family val="2"/>
        <charset val="204"/>
        <scheme val="minor"/>
      </rPr>
      <t xml:space="preserve">
</t>
    </r>
    <r>
      <rPr>
        <i/>
        <sz val="10"/>
        <rFont val="Calibri"/>
        <family val="2"/>
        <charset val="204"/>
        <scheme val="minor"/>
      </rPr>
      <t>ПО¹ компл-ся петлями только Kubica K 2760</t>
    </r>
  </si>
  <si>
    <r>
      <rPr>
        <i/>
        <sz val="10"/>
        <rFont val="Calibri"/>
        <family val="2"/>
        <charset val="204"/>
        <scheme val="minor"/>
      </rPr>
      <t>Основа:</t>
    </r>
    <r>
      <rPr>
        <sz val="10"/>
        <rFont val="Calibri"/>
        <family val="2"/>
        <charset val="204"/>
        <scheme val="minor"/>
      </rPr>
      <t xml:space="preserve"> шпон дуба / ореха
</t>
    </r>
    <r>
      <rPr>
        <i/>
        <sz val="10"/>
        <rFont val="Calibri"/>
        <family val="2"/>
        <charset val="204"/>
        <scheme val="minor"/>
      </rPr>
      <t>Рейки:</t>
    </r>
    <r>
      <rPr>
        <sz val="10"/>
        <rFont val="Calibri"/>
        <family val="2"/>
        <charset val="204"/>
        <scheme val="minor"/>
      </rPr>
      <t xml:space="preserve"> массив дуба / массив ореха</t>
    </r>
  </si>
  <si>
    <t>*Базовый комплект: полотно, коробочный брус К КЛР 24, 
наличник 05 К КЛР 24 - 2,5шт., наличник 05 К тел - 2,5шт.</t>
  </si>
  <si>
    <t>Прайс-лист от 13.03.2024г.</t>
  </si>
  <si>
    <t>*Базовый комплект без АК²: полотно (т. 38 мм), коробочный брус (70 мм) - 2,5шт., наличник 05К - 5шт.;
Базовый комплект с АК² 4042³: полотно (т. 42мм), алюмин. профиль* Инвизибл 4042³ - 1 комп.</t>
  </si>
  <si>
    <t>с зеркалом (доплата)</t>
  </si>
  <si>
    <r>
      <t xml:space="preserve">Галант, Консул, Рондо, Тринити
</t>
    </r>
    <r>
      <rPr>
        <sz val="10.5"/>
        <rFont val="Calibri"/>
        <family val="2"/>
        <charset val="204"/>
        <scheme val="minor"/>
      </rPr>
      <t>43мм</t>
    </r>
  </si>
  <si>
    <r>
      <t xml:space="preserve">Коллекция "Престиж" </t>
    </r>
    <r>
      <rPr>
        <sz val="16"/>
        <color rgb="FFFF0000"/>
        <rFont val="Calibri"/>
        <family val="2"/>
        <charset val="204"/>
        <scheme val="minor"/>
      </rPr>
      <t>с наличником 07</t>
    </r>
  </si>
  <si>
    <r>
      <t xml:space="preserve">Коллекция "Престиж" </t>
    </r>
    <r>
      <rPr>
        <sz val="16"/>
        <color rgb="FFFF0000"/>
        <rFont val="Calibri"/>
        <family val="2"/>
        <charset val="204"/>
        <scheme val="minor"/>
      </rPr>
      <t>с наличниками мод.ряда "Престиж"</t>
    </r>
  </si>
  <si>
    <r>
      <t xml:space="preserve">Нортон
</t>
    </r>
    <r>
      <rPr>
        <sz val="11"/>
        <rFont val="Calibri"/>
        <family val="2"/>
        <charset val="204"/>
        <scheme val="minor"/>
      </rPr>
      <t>43мм</t>
    </r>
  </si>
  <si>
    <t>*Базовый комплект: полотно, коробочный брус К, наличник "Нортон" К - 5шт.</t>
  </si>
  <si>
    <r>
      <t>Арт</t>
    </r>
    <r>
      <rPr>
        <sz val="11"/>
        <rFont val="Calibri"/>
        <family val="2"/>
        <charset val="204"/>
        <scheme val="minor"/>
      </rPr>
      <t xml:space="preserve">
43мм</t>
    </r>
  </si>
  <si>
    <t>*Базовый комплект: полотно, коробочный брус К, наличник 12 К - 5шт.</t>
  </si>
  <si>
    <t>Алюминиевый профиль</t>
  </si>
  <si>
    <r>
      <t xml:space="preserve">Цена за </t>
    </r>
    <r>
      <rPr>
        <sz val="10.5"/>
        <color rgb="FFFF0000"/>
        <rFont val="Calibri"/>
        <family val="2"/>
        <charset val="204"/>
        <scheme val="minor"/>
      </rPr>
      <t>1 комп.³</t>
    </r>
  </si>
  <si>
    <t>Полотна под ал.профиль 198 ПО¹ изготавливаются т. 41 мм и комплектуются скрытыми петлями Kubica K 2760; 
198 ВО¹ - т. 50 мм и комплектуются скрытыми петлями K 6360 38.</t>
  </si>
  <si>
    <t>Алюминиевый профиль* Инвизибл 198 ПО¹ и ВО¹</t>
  </si>
  <si>
    <t>мат. хром / черный</t>
  </si>
  <si>
    <t>золото</t>
  </si>
  <si>
    <r>
      <t>Алюминиевый профиль* Инвизибл 4042</t>
    </r>
    <r>
      <rPr>
        <sz val="11"/>
        <rFont val="Calibri"/>
        <family val="2"/>
        <charset val="204"/>
      </rPr>
      <t>²</t>
    </r>
    <r>
      <rPr>
        <sz val="11"/>
        <rFont val="Calibri"/>
        <family val="2"/>
        <charset val="204"/>
        <scheme val="minor"/>
      </rPr>
      <t xml:space="preserve"> ПО¹ и ВО¹</t>
    </r>
  </si>
  <si>
    <t>матовый хром</t>
  </si>
  <si>
    <t>Полотна под ал.профиль 4042 с АК² и без АК² ПО¹ и ВО¹ изготавливаются т. 42мм и всегда комплектуются скрытыми петлями Eclipse 3.0.</t>
  </si>
  <si>
    <t>Алюминиевый профиль* 37² ПО¹ для моделей в АК²</t>
  </si>
  <si>
    <t>Полотна под ал.профиль 37 ПО¹ изготавливаются т. 42мм только в АК² и всегда комплектуются скрытыми петлями Kubica K 6360 38.</t>
  </si>
  <si>
    <t xml:space="preserve">¹ ПО - прямое открывание, ВО - внутреннее (обратное) открывание;
</t>
  </si>
  <si>
    <t>²АК - алюминиевая кромка.</t>
  </si>
  <si>
    <t>³для профиля 198 при высоте полотна от 2500 мм, кол-во ал.профиля на одно полотно увиличивается до 1,3 комп.;</t>
  </si>
  <si>
    <t>Наличник 13 К 80*16мм</t>
  </si>
  <si>
    <t>03.04.2024г.</t>
  </si>
  <si>
    <t>Петля карт. универс. без короны AO1O-C 1OOX7OX3-4BB-1BL, матовый черный</t>
  </si>
  <si>
    <t>Стабилизатор</t>
  </si>
  <si>
    <r>
      <t xml:space="preserve">Устройство вертикальной стабилизации, </t>
    </r>
    <r>
      <rPr>
        <b/>
        <sz val="10"/>
        <rFont val="Calibri"/>
        <family val="2"/>
        <charset val="204"/>
        <scheme val="minor"/>
      </rPr>
      <t>комплект на одно полотно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</si>
</sst>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₽&quot;_-;\-* #,##0.00\ &quot;₽&quot;_-;_-* &quot;-&quot;??\ &quot;₽&quot;_-;_-@_-"/>
    <numFmt numFmtId="164" formatCode="0.0"/>
    <numFmt numFmtId="165" formatCode="#,##0.0"/>
    <numFmt numFmtId="166" formatCode="0;[Red]0"/>
    <numFmt numFmtId="167" formatCode="#,##0\ _₽;[Red]#,##0\ _₽"/>
  </numFmts>
  <fonts count="108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</font>
    <font>
      <u/>
      <sz val="11"/>
      <color theme="10"/>
      <name val="Calibri"/>
    </font>
    <font>
      <sz val="8"/>
      <name val="Arial"/>
    </font>
    <font>
      <sz val="10"/>
      <name val="Arial"/>
    </font>
    <font>
      <sz val="11"/>
      <color theme="1"/>
      <name val="Calibri"/>
    </font>
    <font>
      <sz val="11"/>
      <name val="Calibri"/>
    </font>
    <font>
      <sz val="10"/>
      <name val="Helv"/>
    </font>
    <font>
      <sz val="11"/>
      <name val="Calibri"/>
      <scheme val="minor"/>
    </font>
    <font>
      <sz val="9"/>
      <name val="Calibri"/>
      <scheme val="minor"/>
    </font>
    <font>
      <sz val="10"/>
      <name val="Calibri"/>
      <scheme val="minor"/>
    </font>
    <font>
      <sz val="16"/>
      <name val="Calibri"/>
      <scheme val="minor"/>
    </font>
    <font>
      <b/>
      <sz val="18"/>
      <color indexed="2"/>
      <name val="Calibri"/>
      <scheme val="minor"/>
    </font>
    <font>
      <b/>
      <sz val="13"/>
      <name val="Calibri"/>
      <scheme val="minor"/>
    </font>
    <font>
      <b/>
      <sz val="11"/>
      <name val="Calibri"/>
      <scheme val="minor"/>
    </font>
    <font>
      <sz val="11"/>
      <color theme="0"/>
      <name val="Calibri"/>
      <scheme val="minor"/>
    </font>
    <font>
      <sz val="10.5"/>
      <name val="Calibri"/>
      <scheme val="minor"/>
    </font>
    <font>
      <b/>
      <sz val="11"/>
      <color indexed="2"/>
      <name val="Calibri"/>
      <scheme val="minor"/>
    </font>
    <font>
      <sz val="10.5"/>
      <color theme="0"/>
      <name val="Calibri"/>
      <scheme val="minor"/>
    </font>
    <font>
      <b/>
      <sz val="11"/>
      <color theme="0"/>
      <name val="Calibri"/>
      <scheme val="minor"/>
    </font>
    <font>
      <b/>
      <sz val="8"/>
      <name val="Calibri"/>
      <scheme val="minor"/>
    </font>
    <font>
      <b/>
      <sz val="9"/>
      <name val="Calibri"/>
      <scheme val="minor"/>
    </font>
    <font>
      <b/>
      <sz val="16"/>
      <name val="Calibri"/>
      <scheme val="minor"/>
    </font>
    <font>
      <b/>
      <sz val="18"/>
      <name val="Calibri"/>
      <scheme val="minor"/>
    </font>
    <font>
      <b/>
      <sz val="11"/>
      <color theme="1"/>
      <name val="Calibri"/>
      <scheme val="minor"/>
    </font>
    <font>
      <b/>
      <sz val="12"/>
      <color indexed="2"/>
      <name val="Calibri"/>
      <scheme val="minor"/>
    </font>
    <font>
      <sz val="12"/>
      <color indexed="2"/>
      <name val="Calibri"/>
      <scheme val="minor"/>
    </font>
    <font>
      <sz val="12"/>
      <name val="Calibri"/>
      <scheme val="minor"/>
    </font>
    <font>
      <sz val="10"/>
      <color theme="1"/>
      <name val="Calibri"/>
      <scheme val="minor"/>
    </font>
    <font>
      <sz val="16"/>
      <color theme="1"/>
      <name val="Calibri"/>
      <scheme val="minor"/>
    </font>
    <font>
      <sz val="11"/>
      <color indexed="2"/>
      <name val="Calibri"/>
      <scheme val="minor"/>
    </font>
    <font>
      <b/>
      <sz val="10.5"/>
      <color indexed="2"/>
      <name val="Calibri"/>
      <scheme val="minor"/>
    </font>
    <font>
      <b/>
      <sz val="10.5"/>
      <name val="Calibri"/>
      <scheme val="minor"/>
    </font>
    <font>
      <b/>
      <sz val="16"/>
      <color indexed="2"/>
      <name val="Calibri"/>
      <scheme val="minor"/>
    </font>
    <font>
      <sz val="11"/>
      <color rgb="FF00B0F0"/>
      <name val="Calibri"/>
      <scheme val="minor"/>
    </font>
    <font>
      <b/>
      <sz val="13"/>
      <color indexed="2"/>
      <name val="Calibri"/>
      <scheme val="minor"/>
    </font>
    <font>
      <sz val="9"/>
      <color theme="1"/>
      <name val="Calibri"/>
      <scheme val="minor"/>
    </font>
    <font>
      <sz val="9.5"/>
      <color theme="1"/>
      <name val="Calibri"/>
      <scheme val="minor"/>
    </font>
    <font>
      <b/>
      <sz val="15"/>
      <color theme="1"/>
      <name val="Calibri"/>
      <scheme val="minor"/>
    </font>
    <font>
      <b/>
      <sz val="14"/>
      <color indexed="2"/>
      <name val="Calibri"/>
      <scheme val="minor"/>
    </font>
    <font>
      <b/>
      <i/>
      <sz val="11"/>
      <name val="Calibri"/>
      <scheme val="minor"/>
    </font>
    <font>
      <b/>
      <i/>
      <sz val="11"/>
      <color theme="1"/>
      <name val="Calibri"/>
      <scheme val="minor"/>
    </font>
    <font>
      <sz val="10"/>
      <color theme="0"/>
      <name val="Calibri"/>
      <scheme val="minor"/>
    </font>
    <font>
      <sz val="9.5"/>
      <name val="Calibri"/>
      <scheme val="minor"/>
    </font>
    <font>
      <sz val="9.5"/>
      <color indexed="2"/>
      <name val="Calibri"/>
      <scheme val="minor"/>
    </font>
    <font>
      <sz val="10"/>
      <color indexed="2"/>
      <name val="Calibri"/>
      <scheme val="minor"/>
    </font>
    <font>
      <b/>
      <sz val="10"/>
      <color indexed="2"/>
      <name val="Calibri"/>
      <scheme val="minor"/>
    </font>
    <font>
      <b/>
      <sz val="9"/>
      <color theme="1"/>
      <name val="Calibri"/>
      <scheme val="minor"/>
    </font>
    <font>
      <b/>
      <sz val="9"/>
      <color theme="0"/>
      <name val="Calibri"/>
      <scheme val="minor"/>
    </font>
    <font>
      <b/>
      <sz val="10"/>
      <name val="Calibri"/>
      <scheme val="minor"/>
    </font>
    <font>
      <sz val="10.5"/>
      <color theme="1"/>
      <name val="Calibri"/>
      <scheme val="minor"/>
    </font>
    <font>
      <sz val="10"/>
      <name val="Univers"/>
    </font>
    <font>
      <sz val="10"/>
      <name val="Tahoma"/>
    </font>
    <font>
      <sz val="8"/>
      <name val="Tahoma"/>
    </font>
    <font>
      <b/>
      <sz val="8"/>
      <name val="Tahoma"/>
    </font>
    <font>
      <sz val="11"/>
      <color theme="1"/>
      <name val="Calibri"/>
      <scheme val="minor"/>
    </font>
    <font>
      <i/>
      <sz val="11"/>
      <name val="Calibri"/>
      <scheme val="minor"/>
    </font>
    <font>
      <i/>
      <sz val="10"/>
      <name val="Calibri"/>
      <scheme val="minor"/>
    </font>
    <font>
      <b/>
      <sz val="8"/>
      <color indexed="2"/>
      <name val="Calibri"/>
      <scheme val="minor"/>
    </font>
    <font>
      <i/>
      <u/>
      <sz val="11"/>
      <name val="Calibri"/>
      <scheme val="minor"/>
    </font>
    <font>
      <b/>
      <sz val="11"/>
      <name val="Calibri"/>
    </font>
    <font>
      <i/>
      <sz val="10"/>
      <name val="Calibri"/>
    </font>
    <font>
      <b/>
      <i/>
      <sz val="10"/>
      <name val="Calibri"/>
    </font>
    <font>
      <sz val="10.5"/>
      <color indexed="2"/>
      <name val="Calibri"/>
      <scheme val="minor"/>
    </font>
    <font>
      <sz val="16"/>
      <color indexed="2"/>
      <name val="Calibri"/>
      <scheme val="minor"/>
    </font>
    <font>
      <b/>
      <i/>
      <sz val="9.5"/>
      <name val="Calibri"/>
      <scheme val="minor"/>
    </font>
    <font>
      <b/>
      <i/>
      <sz val="9"/>
      <name val="Calibri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.5"/>
      <color rgb="FFFF0000"/>
      <name val="Calibri"/>
      <family val="2"/>
      <charset val="204"/>
      <scheme val="minor"/>
    </font>
    <font>
      <b/>
      <sz val="11"/>
      <color indexed="2"/>
      <name val="Calibri"/>
      <family val="2"/>
      <charset val="204"/>
      <scheme val="minor"/>
    </font>
    <font>
      <sz val="10.5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0.5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sz val="10.5"/>
      <color theme="0"/>
      <name val="Calibri"/>
      <family val="2"/>
      <charset val="204"/>
      <scheme val="minor"/>
    </font>
    <font>
      <b/>
      <sz val="10.5"/>
      <color theme="0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i/>
      <sz val="10"/>
      <color rgb="FFFF0000"/>
      <name val="Calibri"/>
      <family val="2"/>
      <charset val="204"/>
      <scheme val="minor"/>
    </font>
    <font>
      <sz val="11"/>
      <name val="Calibri"/>
      <family val="2"/>
      <charset val="204"/>
    </font>
    <font>
      <i/>
      <sz val="10.5"/>
      <name val="Calibri"/>
      <family val="2"/>
      <charset val="204"/>
      <scheme val="minor"/>
    </font>
    <font>
      <i/>
      <sz val="10.5"/>
      <color rgb="FFFF0000"/>
      <name val="Calibri"/>
      <family val="2"/>
      <charset val="204"/>
      <scheme val="minor"/>
    </font>
    <font>
      <sz val="10.5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trike/>
      <sz val="10"/>
      <name val="Calibri"/>
      <family val="2"/>
      <charset val="204"/>
      <scheme val="minor"/>
    </font>
    <font>
      <strike/>
      <sz val="9.5"/>
      <name val="Calibri"/>
      <family val="2"/>
      <charset val="204"/>
      <scheme val="minor"/>
    </font>
    <font>
      <strike/>
      <sz val="10"/>
      <name val="Calibri"/>
      <family val="2"/>
      <charset val="204"/>
      <scheme val="minor"/>
    </font>
    <font>
      <strike/>
      <sz val="11"/>
      <name val="Calibri"/>
      <family val="2"/>
      <charset val="204"/>
      <scheme val="minor"/>
    </font>
    <font>
      <strike/>
      <sz val="10"/>
      <color indexed="2"/>
      <name val="Calibri"/>
      <family val="2"/>
      <charset val="204"/>
      <scheme val="minor"/>
    </font>
    <font>
      <strike/>
      <sz val="10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5"/>
        <bgColor indexed="5"/>
      </patternFill>
    </fill>
    <fill>
      <patternFill patternType="solid">
        <fgColor theme="0"/>
        <bgColor theme="0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3" tint="0.79998168889431442"/>
        <bgColor theme="3" tint="0.79998168889431442"/>
      </patternFill>
    </fill>
    <fill>
      <patternFill patternType="solid">
        <fgColor indexed="65"/>
      </patternFill>
    </fill>
    <fill>
      <patternFill patternType="solid">
        <fgColor rgb="FFFFC000"/>
        <bgColor rgb="FFFFC000"/>
      </patternFill>
    </fill>
    <fill>
      <patternFill patternType="solid">
        <fgColor theme="0" tint="-4.9989318521683403E-2"/>
        <bgColor theme="0" tint="-4.9989318521683403E-2"/>
      </patternFill>
    </fill>
    <fill>
      <patternFill patternType="solid">
        <fgColor rgb="FF92D050"/>
        <bgColor rgb="FF92D050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</borders>
  <cellStyleXfs count="15">
    <xf numFmtId="0" fontId="0" fillId="0" borderId="0"/>
    <xf numFmtId="0" fontId="2" fillId="0" borderId="0"/>
    <xf numFmtId="0" fontId="3" fillId="0" borderId="0" applyNumberFormat="0" applyFill="0" applyBorder="0" applyProtection="0">
      <alignment vertical="top"/>
      <protection locked="0"/>
    </xf>
    <xf numFmtId="44" fontId="56" fillId="0" borderId="0" applyFont="0" applyFill="0" applyBorder="0" applyProtection="0"/>
    <xf numFmtId="0" fontId="4" fillId="0" borderId="0"/>
    <xf numFmtId="0" fontId="5" fillId="0" borderId="0"/>
    <xf numFmtId="0" fontId="4" fillId="0" borderId="0">
      <alignment horizontal="left"/>
    </xf>
    <xf numFmtId="0" fontId="56" fillId="0" borderId="0"/>
    <xf numFmtId="0" fontId="6" fillId="0" borderId="0"/>
    <xf numFmtId="0" fontId="7" fillId="0" borderId="0"/>
    <xf numFmtId="0" fontId="4" fillId="0" borderId="0">
      <alignment horizontal="left"/>
    </xf>
    <xf numFmtId="0" fontId="5" fillId="0" borderId="0"/>
    <xf numFmtId="0" fontId="5" fillId="0" borderId="0"/>
    <xf numFmtId="0" fontId="5" fillId="0" borderId="0"/>
    <xf numFmtId="0" fontId="8" fillId="0" borderId="0"/>
  </cellStyleXfs>
  <cellXfs count="1497">
    <xf numFmtId="0" fontId="0" fillId="0" borderId="0" xfId="0"/>
    <xf numFmtId="0" fontId="9" fillId="0" borderId="0" xfId="0" applyFont="1"/>
    <xf numFmtId="0" fontId="9" fillId="0" borderId="0" xfId="0" applyFont="1" applyAlignment="1">
      <alignment horizontal="right" vertical="center"/>
    </xf>
    <xf numFmtId="0" fontId="10" fillId="0" borderId="0" xfId="0" applyFont="1"/>
    <xf numFmtId="0" fontId="10" fillId="0" borderId="0" xfId="11" applyFont="1"/>
    <xf numFmtId="0" fontId="10" fillId="0" borderId="0" xfId="1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4" applyFont="1" applyAlignment="1">
      <alignment horizontal="right" vertical="center"/>
    </xf>
    <xf numFmtId="0" fontId="11" fillId="0" borderId="0" xfId="0" applyFont="1"/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3" fillId="0" borderId="0" xfId="0" applyFont="1"/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4" fillId="0" borderId="0" xfId="0" applyFont="1" applyAlignment="1">
      <alignment horizontal="right" vertical="center"/>
    </xf>
    <xf numFmtId="0" fontId="9" fillId="2" borderId="1" xfId="0" applyFont="1" applyFill="1" applyBorder="1" applyAlignment="1">
      <alignment horizontal="center" vertical="center" wrapText="1"/>
    </xf>
    <xf numFmtId="0" fontId="16" fillId="3" borderId="0" xfId="0" applyFont="1" applyFill="1" applyAlignment="1">
      <alignment horizontal="center" vertical="center" wrapText="1"/>
    </xf>
    <xf numFmtId="1" fontId="9" fillId="0" borderId="0" xfId="0" applyNumberFormat="1" applyFont="1" applyAlignment="1">
      <alignment horizontal="right" vertical="center"/>
    </xf>
    <xf numFmtId="0" fontId="9" fillId="0" borderId="3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7" fillId="0" borderId="5" xfId="0" applyFont="1" applyBorder="1" applyAlignment="1">
      <alignment vertical="center"/>
    </xf>
    <xf numFmtId="0" fontId="17" fillId="0" borderId="6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5" fillId="0" borderId="7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right" vertical="center" wrapText="1"/>
    </xf>
    <xf numFmtId="0" fontId="17" fillId="0" borderId="1" xfId="0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1" fontId="9" fillId="0" borderId="0" xfId="0" applyNumberFormat="1" applyFont="1"/>
    <xf numFmtId="1" fontId="15" fillId="0" borderId="0" xfId="0" applyNumberFormat="1" applyFont="1" applyAlignment="1">
      <alignment horizontal="right" vertical="center"/>
    </xf>
    <xf numFmtId="0" fontId="18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8" xfId="0" applyFont="1" applyBorder="1" applyAlignment="1">
      <alignment vertical="center"/>
    </xf>
    <xf numFmtId="1" fontId="16" fillId="3" borderId="0" xfId="0" applyNumberFormat="1" applyFont="1" applyFill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15" fillId="0" borderId="0" xfId="0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9" fillId="3" borderId="0" xfId="0" applyFont="1" applyFill="1" applyAlignment="1">
      <alignment vertical="center"/>
    </xf>
    <xf numFmtId="0" fontId="20" fillId="3" borderId="0" xfId="0" applyFont="1" applyFill="1" applyAlignment="1">
      <alignment horizontal="right" vertical="center" wrapText="1"/>
    </xf>
    <xf numFmtId="0" fontId="20" fillId="3" borderId="0" xfId="0" applyFont="1" applyFill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16" fillId="3" borderId="0" xfId="0" applyFont="1" applyFill="1" applyAlignment="1">
      <alignment horizontal="right" vertical="center"/>
    </xf>
    <xf numFmtId="0" fontId="16" fillId="3" borderId="0" xfId="0" applyFont="1" applyFill="1"/>
    <xf numFmtId="0" fontId="21" fillId="0" borderId="1" xfId="0" applyFont="1" applyBorder="1" applyAlignment="1">
      <alignment horizontal="left" vertical="center" wrapText="1"/>
    </xf>
    <xf numFmtId="0" fontId="16" fillId="3" borderId="0" xfId="0" applyFont="1" applyFill="1" applyAlignment="1">
      <alignment horizontal="left" vertical="center"/>
    </xf>
    <xf numFmtId="0" fontId="17" fillId="0" borderId="8" xfId="0" applyFont="1" applyBorder="1" applyAlignment="1">
      <alignment horizontal="left" vertical="center"/>
    </xf>
    <xf numFmtId="0" fontId="16" fillId="3" borderId="0" xfId="0" applyFont="1" applyFill="1" applyAlignment="1">
      <alignment horizontal="right"/>
    </xf>
    <xf numFmtId="0" fontId="17" fillId="0" borderId="10" xfId="0" applyFont="1" applyBorder="1" applyAlignment="1">
      <alignment horizontal="left" vertical="center"/>
    </xf>
    <xf numFmtId="0" fontId="17" fillId="0" borderId="11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 wrapText="1"/>
    </xf>
    <xf numFmtId="0" fontId="15" fillId="0" borderId="0" xfId="0" applyFont="1"/>
    <xf numFmtId="0" fontId="15" fillId="0" borderId="0" xfId="0" applyFont="1" applyAlignment="1">
      <alignment vertical="top" wrapText="1"/>
    </xf>
    <xf numFmtId="0" fontId="15" fillId="0" borderId="0" xfId="0" applyFont="1" applyAlignment="1">
      <alignment horizontal="right" vertical="top" wrapText="1"/>
    </xf>
    <xf numFmtId="0" fontId="9" fillId="0" borderId="0" xfId="0" applyFont="1" applyAlignment="1">
      <alignment horizontal="right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right" vertical="top"/>
    </xf>
    <xf numFmtId="0" fontId="17" fillId="0" borderId="0" xfId="0" applyFont="1" applyAlignment="1">
      <alignment horizontal="left" vertical="top"/>
    </xf>
    <xf numFmtId="0" fontId="17" fillId="0" borderId="6" xfId="0" applyFont="1" applyBorder="1" applyAlignment="1">
      <alignment horizontal="left" vertical="top"/>
    </xf>
    <xf numFmtId="0" fontId="17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right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23" fillId="0" borderId="0" xfId="0" applyFont="1"/>
    <xf numFmtId="0" fontId="9" fillId="0" borderId="0" xfId="0" applyFont="1" applyProtection="1">
      <protection hidden="1"/>
    </xf>
    <xf numFmtId="0" fontId="9" fillId="0" borderId="0" xfId="0" applyFont="1" applyAlignment="1" applyProtection="1">
      <alignment horizontal="right" vertical="center"/>
      <protection hidden="1"/>
    </xf>
    <xf numFmtId="0" fontId="10" fillId="0" borderId="0" xfId="11" applyFont="1" applyProtection="1">
      <protection hidden="1"/>
    </xf>
    <xf numFmtId="0" fontId="10" fillId="0" borderId="0" xfId="1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Protection="1">
      <protection hidden="1"/>
    </xf>
    <xf numFmtId="0" fontId="10" fillId="0" borderId="0" xfId="4" applyFont="1" applyAlignment="1" applyProtection="1">
      <alignment horizontal="right" vertical="center"/>
      <protection hidden="1"/>
    </xf>
    <xf numFmtId="0" fontId="11" fillId="0" borderId="0" xfId="0" applyFont="1" applyProtection="1"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4" fillId="0" borderId="0" xfId="0" applyFont="1" applyProtection="1">
      <protection hidden="1"/>
    </xf>
    <xf numFmtId="0" fontId="9" fillId="0" borderId="1" xfId="0" applyFont="1" applyBorder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0" fontId="14" fillId="0" borderId="0" xfId="0" applyFont="1" applyAlignment="1" applyProtection="1">
      <alignment horizontal="right" vertical="center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1" fontId="9" fillId="0" borderId="0" xfId="0" applyNumberFormat="1" applyFont="1" applyAlignment="1" applyProtection="1">
      <alignment horizontal="right" vertical="center"/>
      <protection hidden="1"/>
    </xf>
    <xf numFmtId="0" fontId="9" fillId="0" borderId="4" xfId="0" applyFont="1" applyBorder="1" applyAlignment="1" applyProtection="1">
      <alignment horizontal="center" vertical="center" wrapText="1"/>
      <protection hidden="1"/>
    </xf>
    <xf numFmtId="0" fontId="17" fillId="0" borderId="1" xfId="0" applyFont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vertical="center"/>
      <protection hidden="1"/>
    </xf>
    <xf numFmtId="0" fontId="15" fillId="0" borderId="7" xfId="0" applyFont="1" applyBorder="1" applyAlignment="1" applyProtection="1">
      <alignment horizontal="center" vertical="center" wrapText="1"/>
      <protection hidden="1"/>
    </xf>
    <xf numFmtId="0" fontId="15" fillId="0" borderId="8" xfId="0" applyFont="1" applyBorder="1" applyAlignment="1" applyProtection="1">
      <alignment horizontal="center" vertical="center" wrapText="1"/>
      <protection hidden="1"/>
    </xf>
    <xf numFmtId="0" fontId="15" fillId="0" borderId="1" xfId="0" applyFont="1" applyBorder="1" applyAlignment="1" applyProtection="1">
      <alignment horizontal="center" vertical="center" wrapText="1"/>
      <protection hidden="1"/>
    </xf>
    <xf numFmtId="0" fontId="9" fillId="0" borderId="1" xfId="0" applyFont="1" applyBorder="1" applyAlignment="1" applyProtection="1">
      <alignment horizontal="left" vertical="center" wrapText="1"/>
      <protection hidden="1"/>
    </xf>
    <xf numFmtId="0" fontId="9" fillId="0" borderId="7" xfId="0" applyFont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right" vertical="center"/>
      <protection hidden="1"/>
    </xf>
    <xf numFmtId="0" fontId="17" fillId="0" borderId="1" xfId="0" applyFont="1" applyBorder="1" applyAlignment="1" applyProtection="1">
      <alignment horizontal="left" vertical="center"/>
      <protection hidden="1"/>
    </xf>
    <xf numFmtId="0" fontId="9" fillId="0" borderId="0" xfId="0" applyFont="1" applyAlignment="1" applyProtection="1">
      <alignment vertical="center" wrapText="1"/>
      <protection hidden="1"/>
    </xf>
    <xf numFmtId="0" fontId="9" fillId="0" borderId="0" xfId="0" applyFont="1" applyAlignment="1" applyProtection="1">
      <alignment horizontal="right" vertical="center" wrapText="1"/>
      <protection hidden="1"/>
    </xf>
    <xf numFmtId="1" fontId="9" fillId="0" borderId="0" xfId="0" applyNumberFormat="1" applyFont="1" applyProtection="1">
      <protection hidden="1"/>
    </xf>
    <xf numFmtId="0" fontId="17" fillId="0" borderId="1" xfId="0" applyFont="1" applyBorder="1" applyAlignment="1" applyProtection="1">
      <alignment vertical="center"/>
      <protection hidden="1"/>
    </xf>
    <xf numFmtId="0" fontId="17" fillId="0" borderId="7" xfId="0" applyFont="1" applyBorder="1" applyAlignment="1" applyProtection="1">
      <alignment vertical="center"/>
      <protection hidden="1"/>
    </xf>
    <xf numFmtId="0" fontId="0" fillId="0" borderId="0" xfId="0" applyAlignment="1" applyProtection="1">
      <alignment horizontal="right" vertical="center"/>
      <protection hidden="1"/>
    </xf>
    <xf numFmtId="1" fontId="0" fillId="0" borderId="0" xfId="0" applyNumberFormat="1" applyAlignment="1" applyProtection="1">
      <alignment horizontal="right" vertical="center"/>
      <protection hidden="1"/>
    </xf>
    <xf numFmtId="0" fontId="0" fillId="0" borderId="0" xfId="0" applyProtection="1">
      <protection hidden="1"/>
    </xf>
    <xf numFmtId="1" fontId="25" fillId="0" borderId="0" xfId="0" applyNumberFormat="1" applyFont="1" applyAlignment="1" applyProtection="1">
      <alignment horizontal="right" vertical="center"/>
      <protection hidden="1"/>
    </xf>
    <xf numFmtId="0" fontId="17" fillId="0" borderId="6" xfId="0" applyFont="1" applyBorder="1" applyAlignment="1" applyProtection="1">
      <alignment vertical="center"/>
      <protection hidden="1"/>
    </xf>
    <xf numFmtId="0" fontId="9" fillId="0" borderId="4" xfId="0" applyFont="1" applyBorder="1" applyAlignment="1" applyProtection="1">
      <alignment horizontal="left" vertical="center" wrapText="1"/>
      <protection hidden="1"/>
    </xf>
    <xf numFmtId="0" fontId="9" fillId="0" borderId="1" xfId="0" applyFont="1" applyBorder="1" applyAlignment="1" applyProtection="1">
      <alignment vertical="center" wrapText="1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9" fillId="0" borderId="1" xfId="0" applyFont="1" applyBorder="1" applyProtection="1">
      <protection hidden="1"/>
    </xf>
    <xf numFmtId="0" fontId="9" fillId="0" borderId="0" xfId="0" applyFont="1" applyAlignment="1" applyProtection="1">
      <alignment horizontal="right" vertical="top"/>
      <protection hidden="1"/>
    </xf>
    <xf numFmtId="0" fontId="9" fillId="0" borderId="0" xfId="0" applyFont="1" applyAlignment="1" applyProtection="1">
      <alignment vertical="top"/>
      <protection hidden="1"/>
    </xf>
    <xf numFmtId="0" fontId="26" fillId="0" borderId="0" xfId="0" applyFont="1" applyProtection="1">
      <protection hidden="1"/>
    </xf>
    <xf numFmtId="0" fontId="27" fillId="0" borderId="0" xfId="0" applyFont="1" applyProtection="1">
      <protection hidden="1"/>
    </xf>
    <xf numFmtId="0" fontId="28" fillId="0" borderId="0" xfId="0" applyFont="1" applyProtection="1">
      <protection hidden="1"/>
    </xf>
    <xf numFmtId="0" fontId="27" fillId="0" borderId="0" xfId="0" applyFont="1" applyAlignment="1" applyProtection="1">
      <alignment horizontal="right" vertical="center"/>
      <protection hidden="1"/>
    </xf>
    <xf numFmtId="1" fontId="28" fillId="0" borderId="0" xfId="0" applyNumberFormat="1" applyFont="1" applyProtection="1">
      <protection hidden="1"/>
    </xf>
    <xf numFmtId="0" fontId="28" fillId="0" borderId="0" xfId="0" applyFont="1" applyAlignment="1" applyProtection="1">
      <alignment horizontal="right" vertical="center"/>
      <protection hidden="1"/>
    </xf>
    <xf numFmtId="0" fontId="29" fillId="0" borderId="0" xfId="0" applyFont="1"/>
    <xf numFmtId="0" fontId="30" fillId="0" borderId="0" xfId="0" applyFont="1" applyAlignment="1">
      <alignment horizontal="center" vertical="center"/>
    </xf>
    <xf numFmtId="0" fontId="31" fillId="0" borderId="0" xfId="0" applyFont="1"/>
    <xf numFmtId="0" fontId="17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7" fillId="0" borderId="15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17" fillId="0" borderId="10" xfId="0" applyFont="1" applyBorder="1" applyAlignment="1">
      <alignment vertical="center"/>
    </xf>
    <xf numFmtId="0" fontId="17" fillId="0" borderId="6" xfId="0" applyFont="1" applyBorder="1" applyAlignment="1">
      <alignment horizontal="left" vertical="center"/>
    </xf>
    <xf numFmtId="0" fontId="17" fillId="0" borderId="12" xfId="0" applyFont="1" applyBorder="1" applyAlignment="1">
      <alignment horizontal="left" vertical="center"/>
    </xf>
    <xf numFmtId="0" fontId="34" fillId="0" borderId="0" xfId="0" applyFont="1"/>
    <xf numFmtId="0" fontId="29" fillId="0" borderId="0" xfId="0" applyFont="1" applyProtection="1">
      <protection hidden="1"/>
    </xf>
    <xf numFmtId="0" fontId="13" fillId="0" borderId="0" xfId="0" applyFont="1" applyProtection="1">
      <protection hidden="1"/>
    </xf>
    <xf numFmtId="0" fontId="30" fillId="0" borderId="0" xfId="0" applyFont="1" applyAlignment="1" applyProtection="1">
      <alignment horizontal="center" vertical="center"/>
      <protection hidden="1"/>
    </xf>
    <xf numFmtId="0" fontId="0" fillId="0" borderId="6" xfId="0" applyBorder="1" applyProtection="1">
      <protection hidden="1"/>
    </xf>
    <xf numFmtId="0" fontId="31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7" fillId="0" borderId="0" xfId="0" applyFont="1" applyAlignment="1" applyProtection="1">
      <alignment horizontal="left" vertical="center"/>
      <protection hidden="1"/>
    </xf>
    <xf numFmtId="0" fontId="9" fillId="0" borderId="6" xfId="0" applyFont="1" applyBorder="1" applyProtection="1">
      <protection hidden="1"/>
    </xf>
    <xf numFmtId="0" fontId="17" fillId="0" borderId="13" xfId="0" applyFont="1" applyBorder="1" applyAlignment="1" applyProtection="1">
      <alignment vertical="center"/>
      <protection hidden="1"/>
    </xf>
    <xf numFmtId="0" fontId="17" fillId="0" borderId="14" xfId="0" applyFont="1" applyBorder="1" applyAlignment="1" applyProtection="1">
      <alignment horizontal="left" vertical="center"/>
      <protection hidden="1"/>
    </xf>
    <xf numFmtId="0" fontId="17" fillId="0" borderId="10" xfId="0" applyFont="1" applyBorder="1" applyAlignment="1" applyProtection="1">
      <alignment vertical="center"/>
      <protection hidden="1"/>
    </xf>
    <xf numFmtId="0" fontId="17" fillId="0" borderId="11" xfId="0" applyFont="1" applyBorder="1" applyAlignment="1" applyProtection="1">
      <alignment horizontal="left" vertical="center"/>
      <protection hidden="1"/>
    </xf>
    <xf numFmtId="0" fontId="17" fillId="0" borderId="15" xfId="0" applyFont="1" applyBorder="1" applyAlignment="1" applyProtection="1">
      <alignment horizontal="left" vertical="center"/>
      <protection hidden="1"/>
    </xf>
    <xf numFmtId="0" fontId="34" fillId="0" borderId="0" xfId="0" applyFont="1" applyProtection="1">
      <protection hidden="1"/>
    </xf>
    <xf numFmtId="0" fontId="14" fillId="0" borderId="0" xfId="0" applyFont="1" applyProtection="1">
      <protection hidden="1"/>
    </xf>
    <xf numFmtId="0" fontId="5" fillId="0" borderId="0" xfId="11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9" fillId="0" borderId="0" xfId="0" applyFont="1" applyAlignment="1">
      <alignment vertical="center"/>
    </xf>
    <xf numFmtId="0" fontId="9" fillId="0" borderId="0" xfId="0" applyFont="1" applyAlignment="1" applyProtection="1">
      <alignment vertical="center"/>
      <protection hidden="1"/>
    </xf>
    <xf numFmtId="0" fontId="9" fillId="0" borderId="4" xfId="0" applyFont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center" vertical="center"/>
      <protection hidden="1"/>
    </xf>
    <xf numFmtId="0" fontId="9" fillId="0" borderId="6" xfId="0" applyFont="1" applyBorder="1" applyAlignment="1" applyProtection="1">
      <alignment horizontal="center" vertical="center"/>
      <protection hidden="1"/>
    </xf>
    <xf numFmtId="0" fontId="9" fillId="0" borderId="12" xfId="0" applyFont="1" applyBorder="1" applyAlignment="1" applyProtection="1">
      <alignment horizontal="center" vertical="center"/>
      <protection hidden="1"/>
    </xf>
    <xf numFmtId="1" fontId="15" fillId="0" borderId="1" xfId="0" applyNumberFormat="1" applyFont="1" applyBorder="1" applyAlignment="1" applyProtection="1">
      <alignment horizontal="center" vertical="center"/>
      <protection hidden="1"/>
    </xf>
    <xf numFmtId="1" fontId="9" fillId="0" borderId="1" xfId="0" applyNumberFormat="1" applyFont="1" applyBorder="1" applyAlignment="1" applyProtection="1">
      <alignment horizontal="center" vertical="center"/>
      <protection hidden="1"/>
    </xf>
    <xf numFmtId="0" fontId="15" fillId="0" borderId="1" xfId="0" applyFont="1" applyBorder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0" fontId="14" fillId="0" borderId="0" xfId="0" applyFont="1"/>
    <xf numFmtId="0" fontId="5" fillId="0" borderId="0" xfId="1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 applyProtection="1">
      <alignment vertical="center"/>
      <protection hidden="1"/>
    </xf>
    <xf numFmtId="0" fontId="9" fillId="0" borderId="1" xfId="0" applyFont="1" applyBorder="1" applyAlignment="1">
      <alignment vertical="center"/>
    </xf>
    <xf numFmtId="1" fontId="9" fillId="0" borderId="0" xfId="0" applyNumberFormat="1" applyFont="1" applyAlignment="1" applyProtection="1">
      <alignment horizontal="center" vertical="center"/>
      <protection hidden="1"/>
    </xf>
    <xf numFmtId="1" fontId="9" fillId="0" borderId="1" xfId="0" applyNumberFormat="1" applyFont="1" applyBorder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left" wrapText="1"/>
      <protection hidden="1"/>
    </xf>
    <xf numFmtId="0" fontId="15" fillId="0" borderId="0" xfId="0" applyFont="1" applyAlignment="1" applyProtection="1">
      <alignment vertical="center"/>
      <protection hidden="1"/>
    </xf>
    <xf numFmtId="0" fontId="10" fillId="0" borderId="1" xfId="0" applyFont="1" applyBorder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164" fontId="9" fillId="0" borderId="0" xfId="0" applyNumberFormat="1" applyFont="1" applyAlignment="1" applyProtection="1">
      <alignment horizontal="center" vertical="center"/>
      <protection hidden="1"/>
    </xf>
    <xf numFmtId="0" fontId="9" fillId="0" borderId="16" xfId="0" applyFont="1" applyBorder="1" applyAlignment="1" applyProtection="1">
      <alignment horizontal="left" vertical="center" wrapText="1"/>
      <protection hidden="1"/>
    </xf>
    <xf numFmtId="0" fontId="9" fillId="0" borderId="16" xfId="0" applyFont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left"/>
      <protection hidden="1"/>
    </xf>
    <xf numFmtId="2" fontId="31" fillId="0" borderId="0" xfId="0" applyNumberFormat="1" applyFont="1"/>
    <xf numFmtId="2" fontId="31" fillId="0" borderId="0" xfId="0" applyNumberFormat="1" applyFont="1" applyProtection="1">
      <protection hidden="1"/>
    </xf>
    <xf numFmtId="2" fontId="0" fillId="0" borderId="0" xfId="0" applyNumberFormat="1"/>
    <xf numFmtId="2" fontId="0" fillId="0" borderId="0" xfId="0" applyNumberFormat="1" applyProtection="1">
      <protection hidden="1"/>
    </xf>
    <xf numFmtId="0" fontId="15" fillId="0" borderId="13" xfId="0" applyFont="1" applyBorder="1" applyAlignment="1" applyProtection="1">
      <alignment vertical="center"/>
      <protection hidden="1"/>
    </xf>
    <xf numFmtId="0" fontId="9" fillId="0" borderId="3" xfId="0" applyFont="1" applyBorder="1" applyAlignment="1" applyProtection="1">
      <alignment vertical="center"/>
      <protection hidden="1"/>
    </xf>
    <xf numFmtId="0" fontId="10" fillId="0" borderId="1" xfId="0" applyFont="1" applyBorder="1" applyAlignment="1" applyProtection="1">
      <alignment horizontal="center" vertical="center"/>
      <protection hidden="1"/>
    </xf>
    <xf numFmtId="0" fontId="35" fillId="0" borderId="0" xfId="0" applyFont="1" applyProtection="1">
      <protection hidden="1"/>
    </xf>
    <xf numFmtId="0" fontId="9" fillId="0" borderId="16" xfId="0" applyFont="1" applyBorder="1" applyAlignment="1" applyProtection="1">
      <alignment horizontal="center" vertical="center" wrapText="1"/>
      <protection hidden="1"/>
    </xf>
    <xf numFmtId="0" fontId="9" fillId="0" borderId="17" xfId="0" applyFont="1" applyBorder="1" applyAlignment="1" applyProtection="1">
      <alignment horizontal="center" vertical="center" wrapText="1"/>
      <protection hidden="1"/>
    </xf>
    <xf numFmtId="0" fontId="9" fillId="0" borderId="17" xfId="0" applyFont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5" fillId="0" borderId="0" xfId="11" applyFont="1" applyAlignment="1" applyProtection="1">
      <alignment vertical="center"/>
      <protection hidden="1"/>
    </xf>
    <xf numFmtId="0" fontId="0" fillId="0" borderId="0" xfId="0" applyAlignment="1">
      <alignment horizontal="left" vertical="center"/>
    </xf>
    <xf numFmtId="0" fontId="37" fillId="0" borderId="0" xfId="0" applyFont="1" applyAlignment="1">
      <alignment horizontal="center" vertical="center"/>
    </xf>
    <xf numFmtId="1" fontId="38" fillId="0" borderId="0" xfId="0" applyNumberFormat="1" applyFont="1" applyAlignment="1">
      <alignment horizontal="left" vertical="center"/>
    </xf>
    <xf numFmtId="0" fontId="2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9" xfId="0" applyBorder="1" applyAlignment="1">
      <alignment horizontal="left" vertical="center"/>
    </xf>
    <xf numFmtId="1" fontId="0" fillId="0" borderId="19" xfId="0" applyNumberFormat="1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1" fontId="25" fillId="0" borderId="4" xfId="0" applyNumberFormat="1" applyFont="1" applyBorder="1" applyAlignment="1">
      <alignment horizontal="left" vertical="center" wrapText="1"/>
    </xf>
    <xf numFmtId="0" fontId="41" fillId="0" borderId="4" xfId="0" applyFont="1" applyBorder="1" applyAlignment="1">
      <alignment horizontal="left" vertical="center" wrapText="1"/>
    </xf>
    <xf numFmtId="0" fontId="25" fillId="0" borderId="4" xfId="0" applyFont="1" applyBorder="1" applyAlignment="1">
      <alignment horizontal="left" vertical="center" wrapText="1"/>
    </xf>
    <xf numFmtId="165" fontId="25" fillId="0" borderId="4" xfId="0" applyNumberFormat="1" applyFont="1" applyBorder="1" applyAlignment="1">
      <alignment horizontal="left" vertical="center" wrapText="1"/>
    </xf>
    <xf numFmtId="3" fontId="9" fillId="0" borderId="4" xfId="13" applyNumberFormat="1" applyFont="1" applyBorder="1" applyAlignment="1">
      <alignment horizontal="left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9" fillId="0" borderId="1" xfId="13" applyFont="1" applyBorder="1" applyAlignment="1">
      <alignment horizontal="left" vertical="center" wrapText="1"/>
    </xf>
    <xf numFmtId="3" fontId="15" fillId="2" borderId="1" xfId="13" applyNumberFormat="1" applyFont="1" applyFill="1" applyBorder="1" applyAlignment="1">
      <alignment horizontal="left" vertical="center" wrapText="1"/>
    </xf>
    <xf numFmtId="3" fontId="9" fillId="0" borderId="1" xfId="13" applyNumberFormat="1" applyFont="1" applyBorder="1" applyAlignment="1">
      <alignment horizontal="left" vertical="center" wrapText="1"/>
    </xf>
    <xf numFmtId="1" fontId="25" fillId="0" borderId="1" xfId="0" applyNumberFormat="1" applyFont="1" applyBorder="1" applyAlignment="1">
      <alignment horizontal="left" vertical="center" wrapText="1"/>
    </xf>
    <xf numFmtId="0" fontId="41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 wrapText="1"/>
    </xf>
    <xf numFmtId="165" fontId="25" fillId="0" borderId="1" xfId="0" applyNumberFormat="1" applyFont="1" applyBorder="1" applyAlignment="1">
      <alignment horizontal="left" vertical="center" wrapText="1"/>
    </xf>
    <xf numFmtId="0" fontId="15" fillId="0" borderId="1" xfId="13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0" fillId="0" borderId="28" xfId="0" applyBorder="1" applyAlignment="1">
      <alignment horizontal="center" vertical="center"/>
    </xf>
    <xf numFmtId="0" fontId="0" fillId="0" borderId="16" xfId="0" applyBorder="1" applyAlignment="1">
      <alignment horizontal="left" vertical="center"/>
    </xf>
    <xf numFmtId="0" fontId="9" fillId="0" borderId="16" xfId="13" applyFont="1" applyBorder="1" applyAlignment="1">
      <alignment horizontal="left" vertical="center" wrapText="1"/>
    </xf>
    <xf numFmtId="3" fontId="9" fillId="0" borderId="16" xfId="13" applyNumberFormat="1" applyFont="1" applyBorder="1" applyAlignment="1">
      <alignment horizontal="left" vertical="center" wrapText="1"/>
    </xf>
    <xf numFmtId="3" fontId="16" fillId="0" borderId="0" xfId="13" applyNumberFormat="1" applyFont="1" applyAlignment="1">
      <alignment horizontal="left" vertical="center" wrapText="1"/>
    </xf>
    <xf numFmtId="0" fontId="9" fillId="0" borderId="4" xfId="13" applyFont="1" applyBorder="1" applyAlignment="1">
      <alignment horizontal="left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17" xfId="0" applyBorder="1" applyAlignment="1">
      <alignment horizontal="left" vertical="center" wrapText="1"/>
    </xf>
    <xf numFmtId="1" fontId="25" fillId="0" borderId="17" xfId="0" applyNumberFormat="1" applyFont="1" applyBorder="1" applyAlignment="1">
      <alignment horizontal="left" vertical="center" wrapText="1"/>
    </xf>
    <xf numFmtId="0" fontId="41" fillId="0" borderId="17" xfId="0" applyFont="1" applyBorder="1" applyAlignment="1">
      <alignment horizontal="left" vertical="center" wrapText="1"/>
    </xf>
    <xf numFmtId="0" fontId="25" fillId="0" borderId="17" xfId="0" applyFont="1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165" fontId="20" fillId="0" borderId="0" xfId="0" applyNumberFormat="1" applyFont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9" fillId="0" borderId="32" xfId="13" applyFont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left" vertical="center"/>
    </xf>
    <xf numFmtId="0" fontId="0" fillId="0" borderId="33" xfId="0" applyBorder="1" applyAlignment="1">
      <alignment horizontal="center" vertical="center" wrapText="1"/>
    </xf>
    <xf numFmtId="164" fontId="9" fillId="0" borderId="2" xfId="0" applyNumberFormat="1" applyFont="1" applyBorder="1" applyAlignment="1">
      <alignment horizontal="left" vertical="center"/>
    </xf>
    <xf numFmtId="0" fontId="9" fillId="0" borderId="2" xfId="13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9" fillId="0" borderId="1" xfId="13" applyFont="1" applyBorder="1" applyAlignment="1">
      <alignment horizontal="center" vertical="center" wrapText="1"/>
    </xf>
    <xf numFmtId="164" fontId="9" fillId="0" borderId="4" xfId="0" applyNumberFormat="1" applyFont="1" applyBorder="1" applyAlignment="1">
      <alignment horizontal="left" vertical="center"/>
    </xf>
    <xf numFmtId="0" fontId="0" fillId="0" borderId="28" xfId="0" applyBorder="1" applyAlignment="1">
      <alignment horizontal="center" vertical="center" wrapText="1"/>
    </xf>
    <xf numFmtId="164" fontId="9" fillId="0" borderId="16" xfId="0" applyNumberFormat="1" applyFont="1" applyBorder="1" applyAlignment="1">
      <alignment horizontal="left" vertical="center"/>
    </xf>
    <xf numFmtId="0" fontId="0" fillId="0" borderId="30" xfId="0" applyBorder="1" applyAlignment="1">
      <alignment horizontal="center" vertical="center"/>
    </xf>
    <xf numFmtId="0" fontId="0" fillId="0" borderId="17" xfId="0" applyBorder="1" applyAlignment="1">
      <alignment horizontal="left" vertical="center"/>
    </xf>
    <xf numFmtId="1" fontId="0" fillId="0" borderId="17" xfId="0" applyNumberFormat="1" applyBorder="1" applyAlignment="1">
      <alignment horizontal="left" vertical="center"/>
    </xf>
    <xf numFmtId="0" fontId="42" fillId="0" borderId="17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16" fillId="0" borderId="0" xfId="0" applyFont="1" applyAlignment="1">
      <alignment horizontal="right" vertical="center"/>
    </xf>
    <xf numFmtId="1" fontId="25" fillId="2" borderId="1" xfId="0" applyNumberFormat="1" applyFont="1" applyFill="1" applyBorder="1" applyAlignment="1">
      <alignment horizontal="left" vertical="center"/>
    </xf>
    <xf numFmtId="165" fontId="16" fillId="0" borderId="0" xfId="13" applyNumberFormat="1" applyFont="1" applyAlignment="1">
      <alignment horizontal="left" vertical="center" wrapText="1"/>
    </xf>
    <xf numFmtId="1" fontId="16" fillId="0" borderId="0" xfId="0" applyNumberFormat="1" applyFont="1" applyAlignment="1">
      <alignment horizontal="left" vertical="center"/>
    </xf>
    <xf numFmtId="0" fontId="9" fillId="0" borderId="16" xfId="12" applyFont="1" applyBorder="1" applyAlignment="1">
      <alignment horizontal="left" vertical="center" wrapText="1"/>
    </xf>
    <xf numFmtId="0" fontId="0" fillId="0" borderId="24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" fontId="0" fillId="0" borderId="4" xfId="0" applyNumberFormat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31" fillId="0" borderId="4" xfId="0" applyFont="1" applyBorder="1" applyAlignment="1">
      <alignment horizontal="left" vertical="center"/>
    </xf>
    <xf numFmtId="1" fontId="0" fillId="0" borderId="1" xfId="0" applyNumberFormat="1" applyBorder="1" applyAlignment="1">
      <alignment horizontal="left" vertical="center"/>
    </xf>
    <xf numFmtId="0" fontId="0" fillId="0" borderId="26" xfId="0" applyBorder="1" applyAlignment="1">
      <alignment horizontal="center" vertical="center"/>
    </xf>
    <xf numFmtId="0" fontId="9" fillId="0" borderId="1" xfId="12" applyFont="1" applyBorder="1" applyAlignment="1">
      <alignment horizontal="left" vertical="center" wrapText="1"/>
    </xf>
    <xf numFmtId="0" fontId="9" fillId="0" borderId="4" xfId="12" applyFont="1" applyBorder="1" applyAlignment="1">
      <alignment horizontal="left" vertical="center" wrapText="1"/>
    </xf>
    <xf numFmtId="0" fontId="41" fillId="0" borderId="4" xfId="0" applyFont="1" applyBorder="1" applyAlignment="1">
      <alignment horizontal="left" vertical="center"/>
    </xf>
    <xf numFmtId="0" fontId="37" fillId="0" borderId="24" xfId="0" applyFont="1" applyBorder="1" applyAlignment="1">
      <alignment horizontal="center" vertical="center"/>
    </xf>
    <xf numFmtId="1" fontId="38" fillId="0" borderId="4" xfId="0" applyNumberFormat="1" applyFont="1" applyBorder="1" applyAlignment="1">
      <alignment horizontal="left" vertical="center"/>
    </xf>
    <xf numFmtId="0" fontId="43" fillId="0" borderId="0" xfId="0" applyFont="1" applyAlignment="1">
      <alignment horizontal="right" vertical="center"/>
    </xf>
    <xf numFmtId="0" fontId="37" fillId="0" borderId="26" xfId="0" applyFont="1" applyBorder="1" applyAlignment="1">
      <alignment horizontal="center" vertical="center" wrapText="1"/>
    </xf>
    <xf numFmtId="0" fontId="44" fillId="0" borderId="1" xfId="13" applyFont="1" applyBorder="1" applyAlignment="1">
      <alignment horizontal="left" vertical="center" wrapText="1"/>
    </xf>
    <xf numFmtId="0" fontId="11" fillId="0" borderId="1" xfId="13" applyFont="1" applyBorder="1" applyAlignment="1">
      <alignment horizontal="left" vertical="center" wrapText="1"/>
    </xf>
    <xf numFmtId="165" fontId="43" fillId="0" borderId="0" xfId="13" applyNumberFormat="1" applyFont="1" applyAlignment="1">
      <alignment horizontal="left" vertical="center" wrapText="1"/>
    </xf>
    <xf numFmtId="0" fontId="37" fillId="0" borderId="28" xfId="0" applyFont="1" applyBorder="1" applyAlignment="1">
      <alignment horizontal="center" vertical="center"/>
    </xf>
    <xf numFmtId="0" fontId="44" fillId="0" borderId="16" xfId="13" applyFont="1" applyBorder="1" applyAlignment="1">
      <alignment horizontal="left" vertical="center" wrapText="1"/>
    </xf>
    <xf numFmtId="0" fontId="11" fillId="0" borderId="16" xfId="13" applyFont="1" applyBorder="1" applyAlignment="1">
      <alignment horizontal="left" vertical="center" wrapText="1"/>
    </xf>
    <xf numFmtId="0" fontId="37" fillId="0" borderId="30" xfId="0" applyFont="1" applyBorder="1" applyAlignment="1">
      <alignment horizontal="center" vertical="center"/>
    </xf>
    <xf numFmtId="1" fontId="38" fillId="0" borderId="17" xfId="0" applyNumberFormat="1" applyFont="1" applyBorder="1" applyAlignment="1">
      <alignment horizontal="left" vertical="center"/>
    </xf>
    <xf numFmtId="0" fontId="41" fillId="0" borderId="17" xfId="0" applyFont="1" applyBorder="1" applyAlignment="1">
      <alignment horizontal="left" vertical="center"/>
    </xf>
    <xf numFmtId="0" fontId="29" fillId="0" borderId="25" xfId="0" applyFont="1" applyBorder="1" applyAlignment="1">
      <alignment horizontal="left" vertical="center" wrapText="1"/>
    </xf>
    <xf numFmtId="0" fontId="11" fillId="0" borderId="1" xfId="0" applyFont="1" applyBorder="1"/>
    <xf numFmtId="0" fontId="43" fillId="0" borderId="0" xfId="0" applyFont="1" applyAlignment="1">
      <alignment horizontal="left"/>
    </xf>
    <xf numFmtId="0" fontId="11" fillId="0" borderId="16" xfId="0" applyFont="1" applyBorder="1"/>
    <xf numFmtId="0" fontId="11" fillId="0" borderId="1" xfId="0" applyFont="1" applyBorder="1" applyAlignment="1">
      <alignment wrapText="1"/>
    </xf>
    <xf numFmtId="0" fontId="11" fillId="0" borderId="16" xfId="0" applyFont="1" applyBorder="1" applyAlignment="1">
      <alignment wrapText="1"/>
    </xf>
    <xf numFmtId="0" fontId="45" fillId="0" borderId="1" xfId="13" applyFont="1" applyBorder="1" applyAlignment="1">
      <alignment horizontal="left" vertical="center" wrapText="1"/>
    </xf>
    <xf numFmtId="0" fontId="46" fillId="0" borderId="1" xfId="13" applyFont="1" applyBorder="1" applyAlignment="1">
      <alignment horizontal="left" vertical="center" wrapText="1"/>
    </xf>
    <xf numFmtId="0" fontId="44" fillId="0" borderId="2" xfId="13" applyFont="1" applyBorder="1" applyAlignment="1">
      <alignment horizontal="left" vertical="center" wrapText="1"/>
    </xf>
    <xf numFmtId="0" fontId="11" fillId="0" borderId="2" xfId="13" applyFont="1" applyBorder="1" applyAlignment="1">
      <alignment horizontal="left" vertical="center" wrapText="1"/>
    </xf>
    <xf numFmtId="0" fontId="41" fillId="0" borderId="17" xfId="12" applyFont="1" applyBorder="1" applyAlignment="1">
      <alignment horizontal="left" vertical="center" wrapText="1"/>
    </xf>
    <xf numFmtId="0" fontId="47" fillId="0" borderId="0" xfId="0" applyFont="1" applyAlignment="1">
      <alignment horizontal="left" vertical="center"/>
    </xf>
    <xf numFmtId="0" fontId="40" fillId="0" borderId="0" xfId="0" applyFont="1" applyAlignment="1">
      <alignment horizontal="center" vertical="center"/>
    </xf>
    <xf numFmtId="0" fontId="48" fillId="0" borderId="0" xfId="0" applyFont="1" applyAlignment="1">
      <alignment horizontal="left" vertical="center"/>
    </xf>
    <xf numFmtId="0" fontId="37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38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1" fontId="11" fillId="0" borderId="1" xfId="0" applyNumberFormat="1" applyFont="1" applyBorder="1" applyAlignment="1">
      <alignment horizontal="left" vertical="center" wrapText="1"/>
    </xf>
    <xf numFmtId="1" fontId="50" fillId="2" borderId="1" xfId="0" applyNumberFormat="1" applyFont="1" applyFill="1" applyBorder="1" applyAlignment="1">
      <alignment horizontal="left" vertical="center"/>
    </xf>
    <xf numFmtId="1" fontId="22" fillId="0" borderId="1" xfId="0" applyNumberFormat="1" applyFont="1" applyBorder="1" applyAlignment="1">
      <alignment horizontal="left" vertical="center"/>
    </xf>
    <xf numFmtId="1" fontId="43" fillId="0" borderId="0" xfId="0" applyNumberFormat="1" applyFont="1" applyAlignment="1">
      <alignment horizontal="left" vertical="center"/>
    </xf>
    <xf numFmtId="1" fontId="49" fillId="0" borderId="0" xfId="0" applyNumberFormat="1" applyFont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43" fillId="0" borderId="0" xfId="0" applyFont="1" applyAlignment="1">
      <alignment horizontal="left" vertical="center"/>
    </xf>
    <xf numFmtId="1" fontId="11" fillId="0" borderId="1" xfId="0" applyNumberFormat="1" applyFont="1" applyBorder="1" applyAlignment="1">
      <alignment horizontal="left" vertical="center"/>
    </xf>
    <xf numFmtId="0" fontId="37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1" fontId="38" fillId="0" borderId="0" xfId="0" applyNumberFormat="1" applyFont="1" applyAlignment="1" applyProtection="1">
      <alignment horizontal="left" vertical="center"/>
      <protection hidden="1"/>
    </xf>
    <xf numFmtId="0" fontId="39" fillId="0" borderId="0" xfId="0" applyFont="1" applyAlignment="1" applyProtection="1">
      <alignment horizontal="center" vertical="center"/>
      <protection hidden="1"/>
    </xf>
    <xf numFmtId="165" fontId="0" fillId="0" borderId="0" xfId="0" applyNumberForma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 vertical="center" wrapText="1"/>
      <protection hidden="1"/>
    </xf>
    <xf numFmtId="0" fontId="29" fillId="0" borderId="0" xfId="0" applyFont="1" applyAlignment="1" applyProtection="1">
      <alignment horizontal="left" vertical="center" wrapText="1"/>
      <protection hidden="1"/>
    </xf>
    <xf numFmtId="0" fontId="51" fillId="0" borderId="18" xfId="0" applyFont="1" applyBorder="1" applyAlignment="1" applyProtection="1">
      <alignment horizontal="center" vertical="top" wrapText="1"/>
      <protection hidden="1"/>
    </xf>
    <xf numFmtId="0" fontId="51" fillId="0" borderId="19" xfId="0" applyFont="1" applyBorder="1" applyAlignment="1" applyProtection="1">
      <alignment horizontal="center" vertical="top"/>
      <protection hidden="1"/>
    </xf>
    <xf numFmtId="1" fontId="51" fillId="0" borderId="19" xfId="0" applyNumberFormat="1" applyFont="1" applyBorder="1" applyAlignment="1" applyProtection="1">
      <alignment horizontal="center" vertical="top" wrapText="1"/>
      <protection hidden="1"/>
    </xf>
    <xf numFmtId="0" fontId="51" fillId="0" borderId="19" xfId="0" applyFont="1" applyBorder="1" applyAlignment="1" applyProtection="1">
      <alignment horizontal="center" vertical="top" wrapText="1"/>
      <protection hidden="1"/>
    </xf>
    <xf numFmtId="0" fontId="51" fillId="0" borderId="20" xfId="0" applyFont="1" applyBorder="1" applyAlignment="1" applyProtection="1">
      <alignment horizontal="center" vertical="top" wrapText="1"/>
      <protection hidden="1"/>
    </xf>
    <xf numFmtId="0" fontId="0" fillId="0" borderId="24" xfId="0" applyBorder="1" applyAlignment="1" applyProtection="1">
      <alignment horizontal="center" vertical="center" wrapText="1"/>
      <protection hidden="1"/>
    </xf>
    <xf numFmtId="0" fontId="0" fillId="0" borderId="4" xfId="0" applyBorder="1" applyAlignment="1" applyProtection="1">
      <alignment horizontal="left" vertical="center" wrapText="1"/>
      <protection hidden="1"/>
    </xf>
    <xf numFmtId="1" fontId="25" fillId="0" borderId="4" xfId="0" applyNumberFormat="1" applyFont="1" applyBorder="1" applyAlignment="1" applyProtection="1">
      <alignment horizontal="left" vertical="center" wrapText="1"/>
      <protection hidden="1"/>
    </xf>
    <xf numFmtId="0" fontId="41" fillId="0" borderId="4" xfId="0" applyFont="1" applyBorder="1" applyAlignment="1" applyProtection="1">
      <alignment horizontal="left" vertical="center" wrapText="1"/>
      <protection hidden="1"/>
    </xf>
    <xf numFmtId="0" fontId="25" fillId="0" borderId="4" xfId="0" applyFont="1" applyBorder="1" applyAlignment="1" applyProtection="1">
      <alignment horizontal="left" vertical="center" wrapText="1"/>
      <protection hidden="1"/>
    </xf>
    <xf numFmtId="3" fontId="9" fillId="0" borderId="4" xfId="13" applyNumberFormat="1" applyFont="1" applyBorder="1" applyAlignment="1" applyProtection="1">
      <alignment horizontal="left" vertical="center" wrapText="1"/>
      <protection hidden="1"/>
    </xf>
    <xf numFmtId="165" fontId="25" fillId="0" borderId="4" xfId="0" applyNumberFormat="1" applyFont="1" applyBorder="1" applyAlignment="1" applyProtection="1">
      <alignment horizontal="left" vertical="center" wrapText="1"/>
      <protection hidden="1"/>
    </xf>
    <xf numFmtId="0" fontId="0" fillId="0" borderId="26" xfId="0" applyBorder="1" applyAlignment="1" applyProtection="1">
      <alignment horizontal="center" vertical="center" wrapText="1"/>
      <protection hidden="1"/>
    </xf>
    <xf numFmtId="0" fontId="9" fillId="0" borderId="1" xfId="13" applyFont="1" applyBorder="1" applyAlignment="1" applyProtection="1">
      <alignment horizontal="left" vertical="center" wrapText="1"/>
      <protection hidden="1"/>
    </xf>
    <xf numFmtId="3" fontId="9" fillId="0" borderId="1" xfId="13" applyNumberFormat="1" applyFont="1" applyBorder="1" applyAlignment="1" applyProtection="1">
      <alignment horizontal="left" vertical="center" wrapText="1"/>
      <protection hidden="1"/>
    </xf>
    <xf numFmtId="3" fontId="9" fillId="5" borderId="1" xfId="13" applyNumberFormat="1" applyFont="1" applyFill="1" applyBorder="1" applyAlignment="1">
      <alignment horizontal="left" vertical="center" wrapText="1"/>
    </xf>
    <xf numFmtId="0" fontId="0" fillId="0" borderId="1" xfId="0" applyBorder="1" applyAlignment="1" applyProtection="1">
      <alignment horizontal="left" vertical="center" wrapText="1"/>
      <protection hidden="1"/>
    </xf>
    <xf numFmtId="1" fontId="25" fillId="0" borderId="1" xfId="0" applyNumberFormat="1" applyFont="1" applyBorder="1" applyAlignment="1" applyProtection="1">
      <alignment horizontal="left" vertical="center" wrapText="1"/>
      <protection hidden="1"/>
    </xf>
    <xf numFmtId="0" fontId="41" fillId="0" borderId="1" xfId="0" applyFont="1" applyBorder="1" applyAlignment="1" applyProtection="1">
      <alignment horizontal="left" vertical="center" wrapText="1"/>
      <protection hidden="1"/>
    </xf>
    <xf numFmtId="0" fontId="25" fillId="0" borderId="1" xfId="0" applyFont="1" applyBorder="1" applyAlignment="1" applyProtection="1">
      <alignment horizontal="left" vertical="center" wrapText="1"/>
      <protection hidden="1"/>
    </xf>
    <xf numFmtId="165" fontId="25" fillId="0" borderId="1" xfId="0" applyNumberFormat="1" applyFont="1" applyBorder="1" applyAlignment="1" applyProtection="1">
      <alignment horizontal="left" vertical="center" wrapText="1"/>
      <protection hidden="1"/>
    </xf>
    <xf numFmtId="165" fontId="25" fillId="0" borderId="1" xfId="4" applyNumberFormat="1" applyFont="1" applyBorder="1" applyAlignment="1">
      <alignment horizontal="left" vertical="center" wrapText="1"/>
    </xf>
    <xf numFmtId="0" fontId="15" fillId="0" borderId="1" xfId="13" applyFont="1" applyBorder="1" applyAlignment="1" applyProtection="1">
      <alignment horizontal="left" vertical="center" wrapText="1"/>
      <protection hidden="1"/>
    </xf>
    <xf numFmtId="165" fontId="25" fillId="0" borderId="4" xfId="4" applyNumberFormat="1" applyFont="1" applyBorder="1" applyAlignment="1">
      <alignment horizontal="left" vertical="center" wrapText="1"/>
    </xf>
    <xf numFmtId="0" fontId="0" fillId="0" borderId="1" xfId="0" applyBorder="1" applyAlignment="1" applyProtection="1">
      <alignment horizontal="left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left" vertical="center"/>
      <protection hidden="1"/>
    </xf>
    <xf numFmtId="0" fontId="9" fillId="0" borderId="16" xfId="13" applyFont="1" applyBorder="1" applyAlignment="1" applyProtection="1">
      <alignment horizontal="left" vertical="center" wrapText="1"/>
      <protection hidden="1"/>
    </xf>
    <xf numFmtId="3" fontId="9" fillId="0" borderId="16" xfId="13" applyNumberFormat="1" applyFont="1" applyBorder="1" applyAlignment="1" applyProtection="1">
      <alignment horizontal="left" vertical="center" wrapText="1"/>
      <protection hidden="1"/>
    </xf>
    <xf numFmtId="0" fontId="0" fillId="0" borderId="2" xfId="0" applyBorder="1" applyAlignment="1" applyProtection="1">
      <alignment horizontal="left" vertical="center" wrapText="1"/>
      <protection hidden="1"/>
    </xf>
    <xf numFmtId="3" fontId="9" fillId="5" borderId="16" xfId="13" applyNumberFormat="1" applyFont="1" applyFill="1" applyBorder="1" applyAlignment="1">
      <alignment horizontal="left" vertical="center" wrapText="1"/>
    </xf>
    <xf numFmtId="0" fontId="9" fillId="0" borderId="4" xfId="13" applyFont="1" applyBorder="1" applyAlignment="1" applyProtection="1">
      <alignment horizontal="left" vertical="center" wrapText="1"/>
      <protection hidden="1"/>
    </xf>
    <xf numFmtId="0" fontId="9" fillId="0" borderId="27" xfId="13" applyFont="1" applyBorder="1" applyAlignment="1" applyProtection="1">
      <alignment horizontal="center" vertical="center" wrapText="1"/>
      <protection hidden="1"/>
    </xf>
    <xf numFmtId="0" fontId="25" fillId="0" borderId="17" xfId="4" applyFont="1" applyBorder="1" applyAlignment="1">
      <alignment horizontal="left" vertical="center" wrapText="1"/>
    </xf>
    <xf numFmtId="0" fontId="0" fillId="0" borderId="30" xfId="0" applyBorder="1" applyAlignment="1" applyProtection="1">
      <alignment horizontal="center" vertical="center" wrapText="1"/>
      <protection hidden="1"/>
    </xf>
    <xf numFmtId="0" fontId="0" fillId="0" borderId="17" xfId="0" applyBorder="1" applyAlignment="1" applyProtection="1">
      <alignment horizontal="left" vertical="center" wrapText="1"/>
      <protection hidden="1"/>
    </xf>
    <xf numFmtId="1" fontId="25" fillId="0" borderId="17" xfId="0" applyNumberFormat="1" applyFont="1" applyBorder="1" applyAlignment="1" applyProtection="1">
      <alignment horizontal="left" vertical="center" wrapText="1"/>
      <protection hidden="1"/>
    </xf>
    <xf numFmtId="0" fontId="41" fillId="0" borderId="17" xfId="0" applyFont="1" applyBorder="1" applyAlignment="1" applyProtection="1">
      <alignment horizontal="left" vertical="center" wrapText="1"/>
      <protection hidden="1"/>
    </xf>
    <xf numFmtId="0" fontId="25" fillId="0" borderId="17" xfId="0" applyFont="1" applyBorder="1" applyAlignment="1" applyProtection="1">
      <alignment horizontal="left" vertical="center" wrapText="1"/>
      <protection hidden="1"/>
    </xf>
    <xf numFmtId="165" fontId="25" fillId="0" borderId="17" xfId="0" applyNumberFormat="1" applyFont="1" applyBorder="1" applyAlignment="1" applyProtection="1">
      <alignment horizontal="left" vertical="center" wrapText="1"/>
      <protection hidden="1"/>
    </xf>
    <xf numFmtId="0" fontId="0" fillId="0" borderId="31" xfId="0" applyBorder="1" applyAlignment="1" applyProtection="1">
      <alignment horizontal="left" vertical="center" wrapText="1"/>
      <protection hidden="1"/>
    </xf>
    <xf numFmtId="165" fontId="25" fillId="0" borderId="17" xfId="4" applyNumberFormat="1" applyFont="1" applyBorder="1" applyAlignment="1">
      <alignment horizontal="left" vertical="center" wrapText="1"/>
    </xf>
    <xf numFmtId="3" fontId="9" fillId="0" borderId="17" xfId="13" applyNumberFormat="1" applyFont="1" applyBorder="1" applyAlignment="1" applyProtection="1">
      <alignment horizontal="left" vertical="center" wrapText="1"/>
      <protection hidden="1"/>
    </xf>
    <xf numFmtId="0" fontId="9" fillId="0" borderId="35" xfId="13" applyFont="1" applyBorder="1" applyAlignment="1" applyProtection="1">
      <alignment horizontal="center" vertical="center" wrapText="1"/>
      <protection hidden="1"/>
    </xf>
    <xf numFmtId="0" fontId="9" fillId="0" borderId="32" xfId="13" applyFont="1" applyBorder="1" applyAlignment="1" applyProtection="1">
      <alignment horizontal="center" vertical="center" wrapText="1"/>
      <protection hidden="1"/>
    </xf>
    <xf numFmtId="164" fontId="9" fillId="0" borderId="1" xfId="0" applyNumberFormat="1" applyFont="1" applyBorder="1" applyAlignment="1" applyProtection="1">
      <alignment horizontal="left" vertical="center"/>
      <protection hidden="1"/>
    </xf>
    <xf numFmtId="0" fontId="0" fillId="0" borderId="33" xfId="0" applyBorder="1" applyAlignment="1" applyProtection="1">
      <alignment horizontal="center" vertical="center" wrapText="1"/>
      <protection hidden="1"/>
    </xf>
    <xf numFmtId="164" fontId="9" fillId="0" borderId="2" xfId="0" applyNumberFormat="1" applyFont="1" applyBorder="1" applyAlignment="1" applyProtection="1">
      <alignment horizontal="left" vertical="center"/>
      <protection hidden="1"/>
    </xf>
    <xf numFmtId="0" fontId="9" fillId="0" borderId="2" xfId="13" applyFont="1" applyBorder="1" applyAlignment="1" applyProtection="1">
      <alignment horizontal="left" vertical="center" wrapText="1"/>
      <protection hidden="1"/>
    </xf>
    <xf numFmtId="3" fontId="9" fillId="0" borderId="2" xfId="13" applyNumberFormat="1" applyFont="1" applyBorder="1" applyAlignment="1" applyProtection="1">
      <alignment horizontal="left" vertical="center" wrapText="1"/>
      <protection hidden="1"/>
    </xf>
    <xf numFmtId="3" fontId="9" fillId="5" borderId="4" xfId="13" applyNumberFormat="1" applyFont="1" applyFill="1" applyBorder="1" applyAlignment="1">
      <alignment horizontal="left" vertical="center" wrapText="1"/>
    </xf>
    <xf numFmtId="164" fontId="9" fillId="0" borderId="4" xfId="0" applyNumberFormat="1" applyFont="1" applyBorder="1" applyAlignment="1" applyProtection="1">
      <alignment horizontal="left" vertical="center"/>
      <protection hidden="1"/>
    </xf>
    <xf numFmtId="0" fontId="0" fillId="0" borderId="28" xfId="0" applyBorder="1" applyAlignment="1" applyProtection="1">
      <alignment horizontal="center" vertical="center" wrapText="1"/>
      <protection hidden="1"/>
    </xf>
    <xf numFmtId="164" fontId="9" fillId="0" borderId="16" xfId="0" applyNumberFormat="1" applyFont="1" applyBorder="1" applyAlignment="1" applyProtection="1">
      <alignment horizontal="left" vertical="center"/>
      <protection hidden="1"/>
    </xf>
    <xf numFmtId="0" fontId="9" fillId="0" borderId="36" xfId="13" applyFont="1" applyBorder="1" applyAlignment="1" applyProtection="1">
      <alignment horizontal="center" vertical="center" wrapText="1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left" vertical="center"/>
      <protection hidden="1"/>
    </xf>
    <xf numFmtId="1" fontId="0" fillId="0" borderId="17" xfId="0" applyNumberFormat="1" applyBorder="1" applyAlignment="1" applyProtection="1">
      <alignment horizontal="left" vertical="center"/>
      <protection hidden="1"/>
    </xf>
    <xf numFmtId="0" fontId="42" fillId="0" borderId="17" xfId="0" applyFont="1" applyBorder="1" applyAlignment="1" applyProtection="1">
      <alignment horizontal="left" vertical="center"/>
      <protection hidden="1"/>
    </xf>
    <xf numFmtId="0" fontId="0" fillId="2" borderId="4" xfId="0" applyFill="1" applyBorder="1" applyAlignment="1" applyProtection="1">
      <alignment horizontal="right" vertical="center"/>
      <protection hidden="1"/>
    </xf>
    <xf numFmtId="0" fontId="31" fillId="0" borderId="17" xfId="0" applyFont="1" applyBorder="1" applyAlignment="1" applyProtection="1">
      <alignment horizontal="left" vertical="center"/>
      <protection hidden="1"/>
    </xf>
    <xf numFmtId="1" fontId="0" fillId="0" borderId="1" xfId="0" applyNumberFormat="1" applyBorder="1" applyAlignment="1" applyProtection="1">
      <alignment horizontal="left" vertical="center"/>
      <protection hidden="1"/>
    </xf>
    <xf numFmtId="165" fontId="31" fillId="0" borderId="0" xfId="13" applyNumberFormat="1" applyFont="1" applyAlignment="1" applyProtection="1">
      <alignment horizontal="left" vertical="center" wrapText="1"/>
      <protection hidden="1"/>
    </xf>
    <xf numFmtId="0" fontId="9" fillId="0" borderId="16" xfId="12" applyFont="1" applyBorder="1" applyAlignment="1" applyProtection="1">
      <alignment horizontal="left" vertical="center" wrapText="1"/>
      <protection hidden="1"/>
    </xf>
    <xf numFmtId="1" fontId="0" fillId="0" borderId="16" xfId="0" applyNumberFormat="1" applyBorder="1" applyAlignment="1" applyProtection="1">
      <alignment horizontal="left" vertical="center"/>
      <protection hidden="1"/>
    </xf>
    <xf numFmtId="0" fontId="0" fillId="0" borderId="24" xfId="0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1" fontId="0" fillId="0" borderId="4" xfId="0" applyNumberFormat="1" applyBorder="1" applyAlignment="1" applyProtection="1">
      <alignment horizontal="left" vertical="center"/>
      <protection hidden="1"/>
    </xf>
    <xf numFmtId="0" fontId="0" fillId="0" borderId="4" xfId="0" applyBorder="1" applyAlignment="1" applyProtection="1">
      <alignment horizontal="left" vertical="center"/>
      <protection hidden="1"/>
    </xf>
    <xf numFmtId="0" fontId="0" fillId="0" borderId="26" xfId="0" applyBorder="1" applyAlignment="1" applyProtection="1">
      <alignment horizontal="center" vertical="center"/>
      <protection hidden="1"/>
    </xf>
    <xf numFmtId="0" fontId="0" fillId="0" borderId="37" xfId="0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left" vertical="center"/>
      <protection hidden="1"/>
    </xf>
    <xf numFmtId="0" fontId="9" fillId="0" borderId="3" xfId="13" applyFont="1" applyBorder="1" applyAlignment="1" applyProtection="1">
      <alignment horizontal="left" vertical="center" wrapText="1"/>
      <protection hidden="1"/>
    </xf>
    <xf numFmtId="0" fontId="41" fillId="0" borderId="1" xfId="13" applyFont="1" applyBorder="1" applyAlignment="1" applyProtection="1">
      <alignment horizontal="left" vertical="center" wrapText="1"/>
      <protection hidden="1"/>
    </xf>
    <xf numFmtId="1" fontId="0" fillId="0" borderId="3" xfId="0" applyNumberFormat="1" applyBorder="1" applyAlignment="1" applyProtection="1">
      <alignment horizontal="left" vertical="center"/>
      <protection hidden="1"/>
    </xf>
    <xf numFmtId="0" fontId="41" fillId="0" borderId="3" xfId="13" applyFont="1" applyBorder="1" applyAlignment="1" applyProtection="1">
      <alignment horizontal="left" vertical="center" wrapText="1"/>
      <protection hidden="1"/>
    </xf>
    <xf numFmtId="0" fontId="0" fillId="0" borderId="38" xfId="0" applyBorder="1" applyAlignment="1" applyProtection="1">
      <alignment horizontal="center" vertical="center"/>
      <protection hidden="1"/>
    </xf>
    <xf numFmtId="0" fontId="0" fillId="0" borderId="39" xfId="0" applyBorder="1" applyAlignment="1" applyProtection="1">
      <alignment horizontal="left" vertical="center"/>
      <protection hidden="1"/>
    </xf>
    <xf numFmtId="0" fontId="41" fillId="0" borderId="39" xfId="13" applyFont="1" applyBorder="1" applyAlignment="1" applyProtection="1">
      <alignment horizontal="left" vertical="center" wrapText="1"/>
      <protection hidden="1"/>
    </xf>
    <xf numFmtId="3" fontId="9" fillId="0" borderId="39" xfId="13" applyNumberFormat="1" applyFont="1" applyBorder="1" applyAlignment="1" applyProtection="1">
      <alignment horizontal="left" vertical="center" wrapText="1"/>
      <protection hidden="1"/>
    </xf>
    <xf numFmtId="1" fontId="0" fillId="0" borderId="39" xfId="0" applyNumberFormat="1" applyBorder="1" applyAlignment="1" applyProtection="1">
      <alignment horizontal="left" vertical="center"/>
      <protection hidden="1"/>
    </xf>
    <xf numFmtId="0" fontId="31" fillId="0" borderId="4" xfId="0" applyFont="1" applyBorder="1" applyAlignment="1" applyProtection="1">
      <alignment horizontal="left" vertical="center"/>
      <protection hidden="1"/>
    </xf>
    <xf numFmtId="0" fontId="9" fillId="0" borderId="1" xfId="12" applyFont="1" applyBorder="1" applyAlignment="1" applyProtection="1">
      <alignment horizontal="left" vertical="center" wrapText="1"/>
      <protection hidden="1"/>
    </xf>
    <xf numFmtId="0" fontId="9" fillId="0" borderId="4" xfId="12" applyFont="1" applyBorder="1" applyAlignment="1" applyProtection="1">
      <alignment horizontal="left" vertical="center" wrapText="1"/>
      <protection hidden="1"/>
    </xf>
    <xf numFmtId="0" fontId="41" fillId="0" borderId="4" xfId="0" applyFont="1" applyBorder="1" applyAlignment="1" applyProtection="1">
      <alignment horizontal="left" vertical="center"/>
      <protection hidden="1"/>
    </xf>
    <xf numFmtId="0" fontId="16" fillId="0" borderId="0" xfId="0" applyFont="1"/>
    <xf numFmtId="3" fontId="9" fillId="2" borderId="1" xfId="13" applyNumberFormat="1" applyFont="1" applyFill="1" applyBorder="1" applyAlignment="1" applyProtection="1">
      <alignment horizontal="left" vertical="center" wrapText="1"/>
      <protection hidden="1"/>
    </xf>
    <xf numFmtId="14" fontId="9" fillId="0" borderId="0" xfId="0" applyNumberFormat="1" applyFont="1" applyProtection="1">
      <protection hidden="1"/>
    </xf>
    <xf numFmtId="0" fontId="5" fillId="0" borderId="1" xfId="13" applyFont="1" applyBorder="1" applyAlignment="1" applyProtection="1">
      <alignment wrapText="1"/>
      <protection hidden="1"/>
    </xf>
    <xf numFmtId="0" fontId="9" fillId="0" borderId="39" xfId="13" applyFont="1" applyBorder="1" applyAlignment="1" applyProtection="1">
      <alignment horizontal="left" vertical="center" wrapText="1"/>
      <protection hidden="1"/>
    </xf>
    <xf numFmtId="0" fontId="37" fillId="0" borderId="24" xfId="0" applyFont="1" applyBorder="1" applyAlignment="1" applyProtection="1">
      <alignment horizontal="center" vertical="center"/>
      <protection hidden="1"/>
    </xf>
    <xf numFmtId="1" fontId="38" fillId="0" borderId="4" xfId="0" applyNumberFormat="1" applyFont="1" applyBorder="1" applyAlignment="1" applyProtection="1">
      <alignment horizontal="left" vertical="center"/>
      <protection hidden="1"/>
    </xf>
    <xf numFmtId="0" fontId="29" fillId="2" borderId="4" xfId="0" applyFont="1" applyFill="1" applyBorder="1" applyAlignment="1" applyProtection="1">
      <alignment horizontal="right" vertical="center"/>
      <protection hidden="1"/>
    </xf>
    <xf numFmtId="0" fontId="37" fillId="0" borderId="26" xfId="0" applyFont="1" applyBorder="1" applyAlignment="1" applyProtection="1">
      <alignment horizontal="center" vertical="center" wrapText="1"/>
      <protection hidden="1"/>
    </xf>
    <xf numFmtId="0" fontId="44" fillId="0" borderId="1" xfId="13" applyFont="1" applyBorder="1" applyAlignment="1" applyProtection="1">
      <alignment horizontal="left" vertical="center" wrapText="1"/>
      <protection hidden="1"/>
    </xf>
    <xf numFmtId="0" fontId="11" fillId="0" borderId="1" xfId="13" applyFont="1" applyBorder="1" applyAlignment="1" applyProtection="1">
      <alignment horizontal="left" vertical="center" wrapText="1"/>
      <protection hidden="1"/>
    </xf>
    <xf numFmtId="165" fontId="46" fillId="0" borderId="0" xfId="13" applyNumberFormat="1" applyFont="1" applyAlignment="1" applyProtection="1">
      <alignment horizontal="left" vertical="center" wrapText="1"/>
      <protection hidden="1"/>
    </xf>
    <xf numFmtId="0" fontId="37" fillId="0" borderId="28" xfId="0" applyFont="1" applyBorder="1" applyAlignment="1" applyProtection="1">
      <alignment horizontal="center" vertical="center"/>
      <protection hidden="1"/>
    </xf>
    <xf numFmtId="0" fontId="44" fillId="0" borderId="16" xfId="13" applyFont="1" applyBorder="1" applyAlignment="1" applyProtection="1">
      <alignment horizontal="left" vertical="center" wrapText="1"/>
      <protection hidden="1"/>
    </xf>
    <xf numFmtId="0" fontId="11" fillId="0" borderId="16" xfId="13" applyFont="1" applyBorder="1" applyAlignment="1" applyProtection="1">
      <alignment horizontal="left" vertical="center" wrapText="1"/>
      <protection hidden="1"/>
    </xf>
    <xf numFmtId="0" fontId="37" fillId="0" borderId="30" xfId="0" applyFont="1" applyBorder="1" applyAlignment="1" applyProtection="1">
      <alignment horizontal="center" vertical="center"/>
      <protection hidden="1"/>
    </xf>
    <xf numFmtId="1" fontId="38" fillId="0" borderId="17" xfId="0" applyNumberFormat="1" applyFont="1" applyBorder="1" applyAlignment="1" applyProtection="1">
      <alignment horizontal="left" vertical="center"/>
      <protection hidden="1"/>
    </xf>
    <xf numFmtId="0" fontId="41" fillId="0" borderId="17" xfId="0" applyFont="1" applyBorder="1" applyAlignment="1" applyProtection="1">
      <alignment horizontal="left" vertical="center"/>
      <protection hidden="1"/>
    </xf>
    <xf numFmtId="0" fontId="29" fillId="0" borderId="25" xfId="0" applyFont="1" applyBorder="1" applyAlignment="1" applyProtection="1">
      <alignment horizontal="left" vertical="center" wrapText="1"/>
      <protection hidden="1"/>
    </xf>
    <xf numFmtId="0" fontId="11" fillId="6" borderId="1" xfId="0" applyFont="1" applyFill="1" applyBorder="1" applyProtection="1">
      <protection hidden="1"/>
    </xf>
    <xf numFmtId="0" fontId="46" fillId="0" borderId="0" xfId="0" applyFont="1" applyAlignment="1" applyProtection="1">
      <alignment horizontal="left"/>
      <protection hidden="1"/>
    </xf>
    <xf numFmtId="0" fontId="11" fillId="6" borderId="16" xfId="0" applyFont="1" applyFill="1" applyBorder="1" applyProtection="1">
      <protection hidden="1"/>
    </xf>
    <xf numFmtId="165" fontId="11" fillId="0" borderId="17" xfId="13" applyNumberFormat="1" applyFont="1" applyBorder="1" applyAlignment="1" applyProtection="1">
      <alignment horizontal="left" vertical="center" wrapText="1"/>
      <protection hidden="1"/>
    </xf>
    <xf numFmtId="0" fontId="11" fillId="6" borderId="1" xfId="0" applyFont="1" applyFill="1" applyBorder="1" applyAlignment="1" applyProtection="1">
      <alignment wrapText="1"/>
      <protection hidden="1"/>
    </xf>
    <xf numFmtId="0" fontId="29" fillId="0" borderId="1" xfId="0" applyFont="1" applyBorder="1" applyAlignment="1" applyProtection="1">
      <alignment horizontal="left"/>
      <protection hidden="1"/>
    </xf>
    <xf numFmtId="0" fontId="31" fillId="0" borderId="0" xfId="0" applyFont="1" applyAlignment="1" applyProtection="1">
      <alignment horizontal="left" vertical="center"/>
      <protection hidden="1"/>
    </xf>
    <xf numFmtId="0" fontId="11" fillId="6" borderId="16" xfId="0" applyFont="1" applyFill="1" applyBorder="1" applyAlignment="1" applyProtection="1">
      <alignment wrapText="1"/>
      <protection hidden="1"/>
    </xf>
    <xf numFmtId="0" fontId="29" fillId="0" borderId="16" xfId="0" applyFont="1" applyBorder="1" applyAlignment="1" applyProtection="1">
      <alignment horizontal="left"/>
      <protection hidden="1"/>
    </xf>
    <xf numFmtId="165" fontId="11" fillId="0" borderId="4" xfId="13" applyNumberFormat="1" applyFont="1" applyBorder="1" applyAlignment="1" applyProtection="1">
      <alignment horizontal="left" vertical="center" wrapText="1"/>
      <protection hidden="1"/>
    </xf>
    <xf numFmtId="0" fontId="0" fillId="7" borderId="4" xfId="0" applyFill="1" applyBorder="1" applyAlignment="1" applyProtection="1">
      <alignment horizontal="left" vertical="center"/>
      <protection hidden="1"/>
    </xf>
    <xf numFmtId="0" fontId="10" fillId="0" borderId="26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left"/>
      <protection hidden="1"/>
    </xf>
    <xf numFmtId="0" fontId="44" fillId="0" borderId="2" xfId="13" applyFont="1" applyBorder="1" applyAlignment="1" applyProtection="1">
      <alignment horizontal="left" vertical="center" wrapText="1"/>
      <protection hidden="1"/>
    </xf>
    <xf numFmtId="0" fontId="11" fillId="0" borderId="2" xfId="13" applyFont="1" applyBorder="1" applyAlignment="1" applyProtection="1">
      <alignment horizontal="left" vertical="center" wrapText="1"/>
      <protection hidden="1"/>
    </xf>
    <xf numFmtId="0" fontId="29" fillId="0" borderId="2" xfId="0" applyFont="1" applyBorder="1" applyAlignment="1" applyProtection="1">
      <alignment horizontal="left"/>
      <protection hidden="1"/>
    </xf>
    <xf numFmtId="0" fontId="29" fillId="0" borderId="17" xfId="0" applyFont="1" applyBorder="1" applyAlignment="1" applyProtection="1">
      <alignment horizontal="left"/>
      <protection hidden="1"/>
    </xf>
    <xf numFmtId="0" fontId="0" fillId="7" borderId="17" xfId="0" applyFill="1" applyBorder="1" applyAlignment="1" applyProtection="1">
      <alignment horizontal="left" vertical="center"/>
      <protection hidden="1"/>
    </xf>
    <xf numFmtId="0" fontId="46" fillId="0" borderId="1" xfId="13" applyFont="1" applyBorder="1" applyAlignment="1" applyProtection="1">
      <alignment horizontal="left" vertical="center" wrapText="1"/>
      <protection hidden="1"/>
    </xf>
    <xf numFmtId="0" fontId="46" fillId="0" borderId="1" xfId="0" applyFont="1" applyBorder="1" applyAlignment="1" applyProtection="1">
      <alignment horizontal="left"/>
      <protection hidden="1"/>
    </xf>
    <xf numFmtId="0" fontId="37" fillId="8" borderId="30" xfId="0" applyFont="1" applyFill="1" applyBorder="1" applyAlignment="1" applyProtection="1">
      <alignment horizontal="center" vertical="center"/>
      <protection hidden="1"/>
    </xf>
    <xf numFmtId="0" fontId="0" fillId="8" borderId="17" xfId="0" applyFill="1" applyBorder="1" applyAlignment="1" applyProtection="1">
      <alignment horizontal="left" vertical="center"/>
      <protection hidden="1"/>
    </xf>
    <xf numFmtId="1" fontId="38" fillId="8" borderId="17" xfId="0" applyNumberFormat="1" applyFont="1" applyFill="1" applyBorder="1" applyAlignment="1" applyProtection="1">
      <alignment horizontal="left" vertical="center"/>
      <protection hidden="1"/>
    </xf>
    <xf numFmtId="0" fontId="41" fillId="8" borderId="17" xfId="0" applyFont="1" applyFill="1" applyBorder="1" applyAlignment="1" applyProtection="1">
      <alignment horizontal="left" vertical="center"/>
      <protection hidden="1"/>
    </xf>
    <xf numFmtId="0" fontId="29" fillId="8" borderId="17" xfId="0" applyFont="1" applyFill="1" applyBorder="1" applyAlignment="1" applyProtection="1">
      <alignment horizontal="left"/>
      <protection hidden="1"/>
    </xf>
    <xf numFmtId="0" fontId="37" fillId="8" borderId="26" xfId="0" applyFont="1" applyFill="1" applyBorder="1" applyAlignment="1" applyProtection="1">
      <alignment horizontal="center" vertical="center" wrapText="1"/>
      <protection hidden="1"/>
    </xf>
    <xf numFmtId="0" fontId="44" fillId="8" borderId="1" xfId="13" applyFont="1" applyFill="1" applyBorder="1" applyAlignment="1" applyProtection="1">
      <alignment horizontal="left" vertical="center" wrapText="1"/>
      <protection hidden="1"/>
    </xf>
    <xf numFmtId="0" fontId="11" fillId="8" borderId="1" xfId="13" applyFont="1" applyFill="1" applyBorder="1" applyAlignment="1" applyProtection="1">
      <alignment horizontal="left" vertical="center" wrapText="1"/>
      <protection hidden="1"/>
    </xf>
    <xf numFmtId="0" fontId="29" fillId="8" borderId="1" xfId="0" applyFont="1" applyFill="1" applyBorder="1" applyAlignment="1" applyProtection="1">
      <alignment horizontal="left"/>
      <protection hidden="1"/>
    </xf>
    <xf numFmtId="0" fontId="10" fillId="8" borderId="26" xfId="0" applyFont="1" applyFill="1" applyBorder="1" applyAlignment="1" applyProtection="1">
      <alignment horizontal="center" vertical="center" wrapText="1"/>
      <protection hidden="1"/>
    </xf>
    <xf numFmtId="0" fontId="11" fillId="8" borderId="1" xfId="0" applyFont="1" applyFill="1" applyBorder="1" applyAlignment="1" applyProtection="1">
      <alignment horizontal="left"/>
      <protection hidden="1"/>
    </xf>
    <xf numFmtId="0" fontId="46" fillId="8" borderId="1" xfId="13" applyFont="1" applyFill="1" applyBorder="1" applyAlignment="1" applyProtection="1">
      <alignment horizontal="left" vertical="center" wrapText="1"/>
      <protection hidden="1"/>
    </xf>
    <xf numFmtId="0" fontId="46" fillId="8" borderId="1" xfId="0" applyFont="1" applyFill="1" applyBorder="1" applyAlignment="1" applyProtection="1">
      <alignment horizontal="left"/>
      <protection hidden="1"/>
    </xf>
    <xf numFmtId="0" fontId="37" fillId="8" borderId="28" xfId="0" applyFont="1" applyFill="1" applyBorder="1" applyAlignment="1" applyProtection="1">
      <alignment horizontal="center" vertical="center"/>
      <protection hidden="1"/>
    </xf>
    <xf numFmtId="0" fontId="44" fillId="8" borderId="2" xfId="13" applyFont="1" applyFill="1" applyBorder="1" applyAlignment="1" applyProtection="1">
      <alignment horizontal="left" vertical="center" wrapText="1"/>
      <protection hidden="1"/>
    </xf>
    <xf numFmtId="0" fontId="11" fillId="8" borderId="2" xfId="13" applyFont="1" applyFill="1" applyBorder="1" applyAlignment="1" applyProtection="1">
      <alignment horizontal="left" vertical="center" wrapText="1"/>
      <protection hidden="1"/>
    </xf>
    <xf numFmtId="0" fontId="29" fillId="8" borderId="2" xfId="0" applyFont="1" applyFill="1" applyBorder="1" applyAlignment="1" applyProtection="1">
      <alignment horizontal="left"/>
      <protection hidden="1"/>
    </xf>
    <xf numFmtId="0" fontId="41" fillId="0" borderId="17" xfId="12" applyFont="1" applyBorder="1" applyAlignment="1" applyProtection="1">
      <alignment horizontal="left" vertical="center" wrapText="1"/>
      <protection hidden="1"/>
    </xf>
    <xf numFmtId="0" fontId="45" fillId="0" borderId="1" xfId="13" applyFont="1" applyBorder="1" applyAlignment="1" applyProtection="1">
      <alignment horizontal="left" vertical="center" wrapText="1"/>
      <protection hidden="1"/>
    </xf>
    <xf numFmtId="0" fontId="10" fillId="0" borderId="30" xfId="0" applyFont="1" applyBorder="1" applyAlignment="1" applyProtection="1">
      <alignment horizontal="center" vertical="center"/>
      <protection hidden="1"/>
    </xf>
    <xf numFmtId="1" fontId="44" fillId="0" borderId="17" xfId="0" applyNumberFormat="1" applyFont="1" applyBorder="1" applyAlignment="1" applyProtection="1">
      <alignment horizontal="left" vertical="center" wrapText="1"/>
      <protection hidden="1"/>
    </xf>
    <xf numFmtId="0" fontId="41" fillId="2" borderId="17" xfId="0" applyFont="1" applyFill="1" applyBorder="1" applyAlignment="1" applyProtection="1">
      <alignment horizontal="left" vertical="center"/>
      <protection hidden="1"/>
    </xf>
    <xf numFmtId="0" fontId="9" fillId="0" borderId="17" xfId="0" applyFont="1" applyBorder="1" applyAlignment="1" applyProtection="1">
      <alignment horizontal="left" vertical="center"/>
      <protection hidden="1"/>
    </xf>
    <xf numFmtId="0" fontId="11" fillId="0" borderId="17" xfId="0" applyFont="1" applyBorder="1" applyAlignment="1" applyProtection="1">
      <alignment horizontal="right" vertical="center"/>
      <protection hidden="1"/>
    </xf>
    <xf numFmtId="1" fontId="9" fillId="0" borderId="0" xfId="0" applyNumberFormat="1" applyFont="1" applyAlignment="1" applyProtection="1">
      <alignment horizontal="left" vertical="center"/>
      <protection hidden="1"/>
    </xf>
    <xf numFmtId="2" fontId="31" fillId="0" borderId="0" xfId="0" applyNumberFormat="1" applyFont="1" applyAlignment="1" applyProtection="1">
      <alignment horizontal="left" vertical="center"/>
      <protection hidden="1"/>
    </xf>
    <xf numFmtId="2" fontId="9" fillId="0" borderId="0" xfId="0" applyNumberFormat="1" applyFont="1" applyAlignment="1" applyProtection="1">
      <alignment horizontal="left" vertical="center"/>
      <protection hidden="1"/>
    </xf>
    <xf numFmtId="165" fontId="11" fillId="0" borderId="1" xfId="13" applyNumberFormat="1" applyFont="1" applyBorder="1" applyAlignment="1" applyProtection="1">
      <alignment horizontal="left" vertical="center" wrapText="1"/>
      <protection hidden="1"/>
    </xf>
    <xf numFmtId="1" fontId="9" fillId="0" borderId="1" xfId="0" applyNumberFormat="1" applyFont="1" applyBorder="1" applyAlignment="1" applyProtection="1">
      <alignment horizontal="left" vertical="center"/>
      <protection hidden="1"/>
    </xf>
    <xf numFmtId="0" fontId="10" fillId="0" borderId="28" xfId="0" applyFont="1" applyBorder="1" applyAlignment="1" applyProtection="1">
      <alignment horizontal="center" vertical="center" wrapText="1"/>
      <protection hidden="1"/>
    </xf>
    <xf numFmtId="165" fontId="11" fillId="0" borderId="16" xfId="13" applyNumberFormat="1" applyFont="1" applyBorder="1" applyAlignment="1" applyProtection="1">
      <alignment horizontal="left" vertical="center" wrapText="1"/>
      <protection hidden="1"/>
    </xf>
    <xf numFmtId="1" fontId="9" fillId="0" borderId="16" xfId="0" applyNumberFormat="1" applyFont="1" applyBorder="1" applyAlignment="1" applyProtection="1">
      <alignment horizontal="left" vertical="center"/>
      <protection hidden="1"/>
    </xf>
    <xf numFmtId="0" fontId="0" fillId="0" borderId="1" xfId="0" applyBorder="1" applyProtection="1">
      <protection hidden="1"/>
    </xf>
    <xf numFmtId="49" fontId="11" fillId="0" borderId="1" xfId="13" applyNumberFormat="1" applyFont="1" applyBorder="1" applyAlignment="1" applyProtection="1">
      <alignment horizontal="left" vertical="center" wrapText="1"/>
      <protection hidden="1"/>
    </xf>
    <xf numFmtId="1" fontId="31" fillId="0" borderId="0" xfId="0" applyNumberFormat="1" applyFont="1" applyAlignment="1" applyProtection="1">
      <alignment horizontal="left" vertical="center"/>
      <protection hidden="1"/>
    </xf>
    <xf numFmtId="0" fontId="10" fillId="0" borderId="30" xfId="0" applyFont="1" applyBorder="1" applyAlignment="1" applyProtection="1">
      <alignment horizontal="center" vertical="center" wrapText="1"/>
      <protection hidden="1"/>
    </xf>
    <xf numFmtId="0" fontId="44" fillId="0" borderId="17" xfId="13" applyFont="1" applyBorder="1" applyAlignment="1" applyProtection="1">
      <alignment horizontal="left" vertical="center" wrapText="1"/>
      <protection hidden="1"/>
    </xf>
    <xf numFmtId="0" fontId="11" fillId="0" borderId="17" xfId="13" applyFont="1" applyBorder="1" applyAlignment="1" applyProtection="1">
      <alignment horizontal="left" vertical="center" wrapText="1"/>
      <protection hidden="1"/>
    </xf>
    <xf numFmtId="0" fontId="0" fillId="0" borderId="17" xfId="0" applyBorder="1" applyProtection="1">
      <protection hidden="1"/>
    </xf>
    <xf numFmtId="49" fontId="11" fillId="0" borderId="40" xfId="13" applyNumberFormat="1" applyFont="1" applyBorder="1" applyAlignment="1" applyProtection="1">
      <alignment horizontal="left" vertical="center" wrapText="1"/>
      <protection hidden="1"/>
    </xf>
    <xf numFmtId="0" fontId="11" fillId="0" borderId="4" xfId="13" applyFont="1" applyBorder="1" applyAlignment="1" applyProtection="1">
      <alignment horizontal="left" vertical="center" wrapText="1"/>
      <protection hidden="1"/>
    </xf>
    <xf numFmtId="0" fontId="11" fillId="0" borderId="39" xfId="13" applyFont="1" applyBorder="1" applyAlignment="1" applyProtection="1">
      <alignment horizontal="left" vertical="center" wrapText="1"/>
      <protection hidden="1"/>
    </xf>
    <xf numFmtId="49" fontId="11" fillId="0" borderId="4" xfId="13" applyNumberFormat="1" applyFont="1" applyBorder="1" applyAlignment="1" applyProtection="1">
      <alignment horizontal="left" vertical="center" wrapText="1"/>
      <protection hidden="1"/>
    </xf>
    <xf numFmtId="0" fontId="11" fillId="0" borderId="35" xfId="0" applyFont="1" applyBorder="1" applyAlignment="1" applyProtection="1">
      <alignment vertical="center" wrapText="1"/>
      <protection hidden="1"/>
    </xf>
    <xf numFmtId="0" fontId="11" fillId="0" borderId="1" xfId="0" applyFont="1" applyBorder="1" applyAlignment="1" applyProtection="1">
      <alignment vertical="center" wrapText="1"/>
      <protection hidden="1"/>
    </xf>
    <xf numFmtId="0" fontId="0" fillId="0" borderId="16" xfId="0" applyBorder="1" applyProtection="1">
      <protection hidden="1"/>
    </xf>
    <xf numFmtId="0" fontId="11" fillId="0" borderId="36" xfId="0" applyFont="1" applyBorder="1" applyAlignment="1" applyProtection="1">
      <alignment vertical="center" wrapText="1"/>
      <protection hidden="1"/>
    </xf>
    <xf numFmtId="0" fontId="47" fillId="0" borderId="0" xfId="0" applyFont="1" applyAlignment="1" applyProtection="1">
      <alignment horizontal="left" vertical="center"/>
      <protection hidden="1"/>
    </xf>
    <xf numFmtId="0" fontId="40" fillId="0" borderId="0" xfId="0" applyFont="1" applyAlignment="1" applyProtection="1">
      <alignment horizontal="center" vertical="center"/>
      <protection hidden="1"/>
    </xf>
    <xf numFmtId="0" fontId="37" fillId="0" borderId="7" xfId="0" applyFont="1" applyBorder="1" applyAlignment="1" applyProtection="1">
      <alignment horizontal="center" vertical="center" wrapText="1"/>
      <protection hidden="1"/>
    </xf>
    <xf numFmtId="0" fontId="22" fillId="0" borderId="17" xfId="0" applyFont="1" applyBorder="1" applyAlignment="1" applyProtection="1">
      <alignment horizontal="left" vertical="center"/>
      <protection hidden="1"/>
    </xf>
    <xf numFmtId="0" fontId="22" fillId="0" borderId="0" xfId="0" applyFont="1" applyAlignment="1" applyProtection="1">
      <alignment horizontal="left" vertical="center"/>
      <protection hidden="1"/>
    </xf>
    <xf numFmtId="0" fontId="38" fillId="0" borderId="7" xfId="0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left" vertical="center" wrapText="1"/>
      <protection hidden="1"/>
    </xf>
    <xf numFmtId="1" fontId="11" fillId="0" borderId="1" xfId="0" applyNumberFormat="1" applyFont="1" applyBorder="1" applyAlignment="1" applyProtection="1">
      <alignment horizontal="left" vertical="center" wrapText="1"/>
      <protection hidden="1"/>
    </xf>
    <xf numFmtId="1" fontId="11" fillId="0" borderId="1" xfId="0" applyNumberFormat="1" applyFont="1" applyBorder="1" applyAlignment="1" applyProtection="1">
      <alignment horizontal="left" vertical="center"/>
      <protection hidden="1"/>
    </xf>
    <xf numFmtId="1" fontId="22" fillId="0" borderId="1" xfId="0" applyNumberFormat="1" applyFont="1" applyBorder="1" applyAlignment="1" applyProtection="1">
      <alignment horizontal="left" vertical="center"/>
      <protection hidden="1"/>
    </xf>
    <xf numFmtId="1" fontId="22" fillId="0" borderId="27" xfId="0" applyNumberFormat="1" applyFont="1" applyBorder="1" applyAlignment="1" applyProtection="1">
      <alignment horizontal="left" vertical="center"/>
      <protection hidden="1"/>
    </xf>
    <xf numFmtId="1" fontId="11" fillId="0" borderId="0" xfId="0" applyNumberFormat="1" applyFont="1" applyAlignment="1" applyProtection="1">
      <alignment horizontal="left" vertical="center"/>
      <protection hidden="1"/>
    </xf>
    <xf numFmtId="0" fontId="11" fillId="0" borderId="1" xfId="0" applyFont="1" applyBorder="1" applyAlignment="1" applyProtection="1">
      <alignment horizontal="left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left" vertical="center"/>
      <protection hidden="1"/>
    </xf>
    <xf numFmtId="1" fontId="11" fillId="0" borderId="27" xfId="0" applyNumberFormat="1" applyFont="1" applyBorder="1" applyAlignment="1" applyProtection="1">
      <alignment horizontal="left" vertical="center"/>
      <protection hidden="1"/>
    </xf>
    <xf numFmtId="0" fontId="29" fillId="0" borderId="0" xfId="0" applyFont="1" applyAlignment="1" applyProtection="1">
      <alignment horizontal="left" vertical="center"/>
      <protection hidden="1"/>
    </xf>
    <xf numFmtId="1" fontId="29" fillId="0" borderId="0" xfId="0" applyNumberFormat="1" applyFont="1" applyAlignment="1" applyProtection="1">
      <alignment horizontal="left" vertical="center"/>
      <protection hidden="1"/>
    </xf>
    <xf numFmtId="2" fontId="46" fillId="0" borderId="0" xfId="0" applyNumberFormat="1" applyFont="1" applyAlignment="1" applyProtection="1">
      <alignment horizontal="left" vertical="center"/>
      <protection hidden="1"/>
    </xf>
    <xf numFmtId="2" fontId="29" fillId="0" borderId="0" xfId="0" applyNumberFormat="1" applyFont="1" applyAlignment="1" applyProtection="1">
      <alignment horizontal="left" vertical="center"/>
      <protection hidden="1"/>
    </xf>
    <xf numFmtId="1" fontId="11" fillId="0" borderId="16" xfId="0" applyNumberFormat="1" applyFont="1" applyBorder="1" applyAlignment="1" applyProtection="1">
      <alignment horizontal="left" vertical="center"/>
      <protection hidden="1"/>
    </xf>
    <xf numFmtId="1" fontId="11" fillId="0" borderId="29" xfId="0" applyNumberFormat="1" applyFont="1" applyBorder="1" applyAlignment="1" applyProtection="1">
      <alignment horizontal="left" vertical="center"/>
      <protection hidden="1"/>
    </xf>
    <xf numFmtId="1" fontId="38" fillId="0" borderId="0" xfId="0" applyNumberFormat="1" applyFont="1" applyAlignment="1" applyProtection="1">
      <alignment horizontal="left" vertical="center" wrapText="1"/>
      <protection hidden="1"/>
    </xf>
    <xf numFmtId="1" fontId="0" fillId="0" borderId="0" xfId="0" applyNumberFormat="1" applyAlignment="1" applyProtection="1">
      <alignment horizontal="left" vertical="center"/>
      <protection hidden="1"/>
    </xf>
    <xf numFmtId="2" fontId="0" fillId="0" borderId="0" xfId="0" applyNumberFormat="1" applyAlignment="1" applyProtection="1">
      <alignment horizontal="left" vertical="center"/>
      <protection hidden="1"/>
    </xf>
    <xf numFmtId="0" fontId="9" fillId="2" borderId="26" xfId="0" applyFont="1" applyFill="1" applyBorder="1"/>
    <xf numFmtId="0" fontId="9" fillId="2" borderId="1" xfId="0" applyFont="1" applyFill="1" applyBorder="1"/>
    <xf numFmtId="0" fontId="9" fillId="2" borderId="1" xfId="0" applyFont="1" applyFill="1" applyBorder="1" applyAlignment="1">
      <alignment wrapText="1"/>
    </xf>
    <xf numFmtId="0" fontId="11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/>
    </xf>
    <xf numFmtId="0" fontId="9" fillId="2" borderId="27" xfId="0" applyFont="1" applyFill="1" applyBorder="1" applyAlignment="1">
      <alignment horizontal="center" vertical="center"/>
    </xf>
    <xf numFmtId="0" fontId="10" fillId="2" borderId="28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left" vertical="center"/>
    </xf>
    <xf numFmtId="0" fontId="44" fillId="2" borderId="16" xfId="0" applyFont="1" applyFill="1" applyBorder="1" applyAlignment="1">
      <alignment horizontal="left" vertical="center"/>
    </xf>
    <xf numFmtId="0" fontId="9" fillId="2" borderId="16" xfId="0" applyFont="1" applyFill="1" applyBorder="1" applyAlignment="1">
      <alignment wrapText="1"/>
    </xf>
    <xf numFmtId="0" fontId="11" fillId="2" borderId="16" xfId="0" applyFont="1" applyFill="1" applyBorder="1" applyAlignment="1">
      <alignment horizontal="left" vertical="center" wrapText="1"/>
    </xf>
    <xf numFmtId="0" fontId="9" fillId="2" borderId="29" xfId="0" applyFont="1" applyFill="1" applyBorder="1" applyAlignment="1">
      <alignment horizontal="center" vertical="center"/>
    </xf>
    <xf numFmtId="0" fontId="4" fillId="0" borderId="0" xfId="4" applyFont="1" applyAlignment="1" applyProtection="1">
      <alignment horizontal="left" vertical="center"/>
      <protection hidden="1"/>
    </xf>
    <xf numFmtId="0" fontId="10" fillId="0" borderId="0" xfId="4" applyFont="1" applyProtection="1">
      <protection hidden="1"/>
    </xf>
    <xf numFmtId="0" fontId="10" fillId="0" borderId="0" xfId="5" applyFont="1" applyAlignment="1" applyProtection="1">
      <alignment horizontal="right" vertical="center"/>
      <protection hidden="1"/>
    </xf>
    <xf numFmtId="0" fontId="10" fillId="0" borderId="0" xfId="4" applyFont="1" applyAlignment="1" applyProtection="1">
      <alignment horizontal="left" vertical="center" wrapText="1"/>
      <protection hidden="1"/>
    </xf>
    <xf numFmtId="0" fontId="51" fillId="0" borderId="19" xfId="4" applyFont="1" applyBorder="1" applyAlignment="1" applyProtection="1">
      <alignment horizontal="center" vertical="top" wrapText="1"/>
      <protection hidden="1"/>
    </xf>
    <xf numFmtId="0" fontId="25" fillId="0" borderId="17" xfId="4" applyFont="1" applyBorder="1" applyAlignment="1" applyProtection="1">
      <alignment horizontal="left" vertical="center" wrapText="1"/>
      <protection hidden="1"/>
    </xf>
    <xf numFmtId="165" fontId="25" fillId="0" borderId="17" xfId="4" applyNumberFormat="1" applyFont="1" applyBorder="1" applyAlignment="1" applyProtection="1">
      <alignment horizontal="left" vertical="center" wrapText="1"/>
      <protection hidden="1"/>
    </xf>
    <xf numFmtId="3" fontId="9" fillId="5" borderId="1" xfId="13" applyNumberFormat="1" applyFont="1" applyFill="1" applyBorder="1" applyAlignment="1" applyProtection="1">
      <alignment horizontal="left" vertical="center" wrapText="1"/>
      <protection hidden="1"/>
    </xf>
    <xf numFmtId="165" fontId="25" fillId="0" borderId="1" xfId="4" applyNumberFormat="1" applyFont="1" applyBorder="1" applyAlignment="1" applyProtection="1">
      <alignment horizontal="left" vertical="center" wrapText="1"/>
      <protection hidden="1"/>
    </xf>
    <xf numFmtId="165" fontId="25" fillId="0" borderId="4" xfId="4" applyNumberFormat="1" applyFont="1" applyBorder="1" applyAlignment="1" applyProtection="1">
      <alignment horizontal="left" vertical="center" wrapText="1"/>
      <protection hidden="1"/>
    </xf>
    <xf numFmtId="3" fontId="9" fillId="5" borderId="16" xfId="13" applyNumberFormat="1" applyFont="1" applyFill="1" applyBorder="1" applyAlignment="1" applyProtection="1">
      <alignment horizontal="left" vertical="center" wrapText="1"/>
      <protection hidden="1"/>
    </xf>
    <xf numFmtId="165" fontId="9" fillId="0" borderId="1" xfId="13" applyNumberFormat="1" applyFont="1" applyBorder="1" applyAlignment="1">
      <alignment horizontal="left" vertical="center" wrapText="1"/>
    </xf>
    <xf numFmtId="3" fontId="9" fillId="5" borderId="3" xfId="13" applyNumberFormat="1" applyFont="1" applyFill="1" applyBorder="1" applyAlignment="1" applyProtection="1">
      <alignment horizontal="left" vertical="center" wrapText="1"/>
      <protection hidden="1"/>
    </xf>
    <xf numFmtId="1" fontId="0" fillId="0" borderId="16" xfId="0" applyNumberFormat="1" applyBorder="1" applyAlignment="1">
      <alignment horizontal="left" vertical="center"/>
    </xf>
    <xf numFmtId="0" fontId="4" fillId="0" borderId="17" xfId="4" applyFont="1" applyBorder="1" applyAlignment="1" applyProtection="1">
      <alignment horizontal="left" vertical="center"/>
      <protection hidden="1"/>
    </xf>
    <xf numFmtId="0" fontId="4" fillId="2" borderId="4" xfId="4" applyFont="1" applyFill="1" applyBorder="1" applyAlignment="1" applyProtection="1">
      <alignment horizontal="right" vertical="center"/>
      <protection hidden="1"/>
    </xf>
    <xf numFmtId="165" fontId="9" fillId="7" borderId="1" xfId="13" applyNumberFormat="1" applyFont="1" applyFill="1" applyBorder="1" applyAlignment="1">
      <alignment horizontal="left" vertical="center" wrapText="1"/>
    </xf>
    <xf numFmtId="165" fontId="9" fillId="0" borderId="1" xfId="13" applyNumberFormat="1" applyFont="1" applyBorder="1" applyAlignment="1" applyProtection="1">
      <alignment horizontal="left" vertical="center" wrapText="1"/>
      <protection hidden="1"/>
    </xf>
    <xf numFmtId="1" fontId="0" fillId="7" borderId="1" xfId="0" applyNumberFormat="1" applyFill="1" applyBorder="1" applyAlignment="1">
      <alignment horizontal="left" vertical="center"/>
    </xf>
    <xf numFmtId="1" fontId="0" fillId="7" borderId="16" xfId="0" applyNumberFormat="1" applyFill="1" applyBorder="1" applyAlignment="1">
      <alignment horizontal="left" vertical="center"/>
    </xf>
    <xf numFmtId="165" fontId="9" fillId="7" borderId="16" xfId="13" applyNumberFormat="1" applyFont="1" applyFill="1" applyBorder="1" applyAlignment="1">
      <alignment horizontal="left" vertical="center" wrapText="1"/>
    </xf>
    <xf numFmtId="165" fontId="9" fillId="7" borderId="3" xfId="13" applyNumberFormat="1" applyFont="1" applyFill="1" applyBorder="1" applyAlignment="1">
      <alignment horizontal="left" vertical="center" wrapText="1"/>
    </xf>
    <xf numFmtId="165" fontId="9" fillId="9" borderId="1" xfId="13" applyNumberFormat="1" applyFont="1" applyFill="1" applyBorder="1" applyAlignment="1">
      <alignment horizontal="left" vertical="center" wrapText="1"/>
    </xf>
    <xf numFmtId="0" fontId="0" fillId="9" borderId="1" xfId="0" applyFill="1" applyBorder="1" applyAlignment="1">
      <alignment horizontal="right" vertical="center"/>
    </xf>
    <xf numFmtId="165" fontId="9" fillId="0" borderId="16" xfId="13" applyNumberFormat="1" applyFont="1" applyBorder="1" applyAlignment="1" applyProtection="1">
      <alignment horizontal="left" vertical="center" wrapText="1"/>
      <protection hidden="1"/>
    </xf>
    <xf numFmtId="164" fontId="0" fillId="7" borderId="1" xfId="0" applyNumberFormat="1" applyFill="1" applyBorder="1" applyAlignment="1">
      <alignment horizontal="left" vertical="center"/>
    </xf>
    <xf numFmtId="165" fontId="9" fillId="7" borderId="39" xfId="13" applyNumberFormat="1" applyFont="1" applyFill="1" applyBorder="1" applyAlignment="1">
      <alignment horizontal="left" vertical="center" wrapText="1"/>
    </xf>
    <xf numFmtId="165" fontId="11" fillId="7" borderId="1" xfId="13" applyNumberFormat="1" applyFont="1" applyFill="1" applyBorder="1" applyAlignment="1">
      <alignment horizontal="left" vertical="center" wrapText="1"/>
    </xf>
    <xf numFmtId="165" fontId="11" fillId="7" borderId="16" xfId="13" applyNumberFormat="1" applyFont="1" applyFill="1" applyBorder="1" applyAlignment="1">
      <alignment horizontal="left" vertical="center" wrapText="1"/>
    </xf>
    <xf numFmtId="0" fontId="29" fillId="2" borderId="4" xfId="4" applyFont="1" applyFill="1" applyBorder="1" applyAlignment="1" applyProtection="1">
      <alignment horizontal="right" vertical="center"/>
      <protection hidden="1"/>
    </xf>
    <xf numFmtId="0" fontId="29" fillId="2" borderId="17" xfId="4" applyFont="1" applyFill="1" applyBorder="1" applyAlignment="1" applyProtection="1">
      <alignment horizontal="right" vertical="center"/>
      <protection hidden="1"/>
    </xf>
    <xf numFmtId="0" fontId="0" fillId="3" borderId="0" xfId="0" applyFill="1"/>
    <xf numFmtId="0" fontId="4" fillId="3" borderId="17" xfId="4" applyFont="1" applyFill="1" applyBorder="1" applyAlignment="1" applyProtection="1">
      <alignment horizontal="right" vertical="center"/>
      <protection hidden="1"/>
    </xf>
    <xf numFmtId="0" fontId="0" fillId="3" borderId="0" xfId="0" applyFill="1" applyProtection="1">
      <protection hidden="1"/>
    </xf>
    <xf numFmtId="2" fontId="29" fillId="3" borderId="1" xfId="4" applyNumberFormat="1" applyFont="1" applyFill="1" applyBorder="1" applyAlignment="1" applyProtection="1">
      <alignment horizontal="left"/>
      <protection hidden="1"/>
    </xf>
    <xf numFmtId="2" fontId="29" fillId="3" borderId="16" xfId="4" applyNumberFormat="1" applyFont="1" applyFill="1" applyBorder="1" applyAlignment="1" applyProtection="1">
      <alignment horizontal="left"/>
      <protection hidden="1"/>
    </xf>
    <xf numFmtId="2" fontId="4" fillId="3" borderId="16" xfId="4" applyNumberFormat="1" applyFont="1" applyFill="1" applyBorder="1" applyAlignment="1" applyProtection="1">
      <alignment horizontal="left" vertical="center"/>
      <protection hidden="1"/>
    </xf>
    <xf numFmtId="0" fontId="9" fillId="0" borderId="17" xfId="4" applyFont="1" applyBorder="1" applyAlignment="1" applyProtection="1">
      <alignment horizontal="left" vertical="center"/>
      <protection hidden="1"/>
    </xf>
    <xf numFmtId="0" fontId="9" fillId="7" borderId="1" xfId="0" applyFont="1" applyFill="1" applyBorder="1" applyAlignment="1">
      <alignment horizontal="left" vertical="center"/>
    </xf>
    <xf numFmtId="0" fontId="0" fillId="7" borderId="1" xfId="0" applyFill="1" applyBorder="1" applyAlignment="1">
      <alignment horizontal="left" vertical="center"/>
    </xf>
    <xf numFmtId="0" fontId="0" fillId="7" borderId="2" xfId="0" applyFill="1" applyBorder="1" applyAlignment="1">
      <alignment horizontal="left" vertical="center"/>
    </xf>
    <xf numFmtId="0" fontId="9" fillId="7" borderId="16" xfId="0" applyFont="1" applyFill="1" applyBorder="1" applyAlignment="1">
      <alignment horizontal="left" vertical="center"/>
    </xf>
    <xf numFmtId="49" fontId="29" fillId="2" borderId="4" xfId="4" applyNumberFormat="1" applyFont="1" applyFill="1" applyBorder="1" applyAlignment="1" applyProtection="1">
      <alignment horizontal="right" vertical="center"/>
      <protection hidden="1"/>
    </xf>
    <xf numFmtId="49" fontId="11" fillId="0" borderId="2" xfId="13" applyNumberFormat="1" applyFont="1" applyBorder="1" applyAlignment="1" applyProtection="1">
      <alignment horizontal="left" vertical="center" wrapText="1"/>
      <protection hidden="1"/>
    </xf>
    <xf numFmtId="0" fontId="31" fillId="2" borderId="1" xfId="0" applyFont="1" applyFill="1" applyBorder="1" applyAlignment="1">
      <alignment horizontal="left" vertical="center"/>
    </xf>
    <xf numFmtId="165" fontId="11" fillId="7" borderId="2" xfId="13" applyNumberFormat="1" applyFont="1" applyFill="1" applyBorder="1" applyAlignment="1">
      <alignment horizontal="left" vertical="center" wrapText="1"/>
    </xf>
    <xf numFmtId="1" fontId="9" fillId="0" borderId="1" xfId="0" applyNumberFormat="1" applyFont="1" applyBorder="1" applyAlignment="1">
      <alignment horizontal="left" vertical="center"/>
    </xf>
    <xf numFmtId="1" fontId="9" fillId="7" borderId="1" xfId="0" applyNumberFormat="1" applyFont="1" applyFill="1" applyBorder="1" applyAlignment="1">
      <alignment horizontal="left" vertical="center"/>
    </xf>
    <xf numFmtId="1" fontId="9" fillId="0" borderId="16" xfId="0" applyNumberFormat="1" applyFont="1" applyBorder="1" applyAlignment="1">
      <alignment horizontal="left" vertical="center"/>
    </xf>
    <xf numFmtId="1" fontId="9" fillId="7" borderId="17" xfId="0" applyNumberFormat="1" applyFont="1" applyFill="1" applyBorder="1" applyAlignment="1">
      <alignment horizontal="left" vertical="center"/>
    </xf>
    <xf numFmtId="1" fontId="9" fillId="7" borderId="16" xfId="0" applyNumberFormat="1" applyFont="1" applyFill="1" applyBorder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3" fontId="11" fillId="0" borderId="1" xfId="13" applyNumberFormat="1" applyFont="1" applyBorder="1" applyAlignment="1">
      <alignment horizontal="left" vertical="center" wrapText="1"/>
    </xf>
    <xf numFmtId="3" fontId="11" fillId="0" borderId="2" xfId="13" applyNumberFormat="1" applyFont="1" applyBorder="1" applyAlignment="1">
      <alignment horizontal="left" vertical="center" wrapText="1"/>
    </xf>
    <xf numFmtId="3" fontId="11" fillId="0" borderId="16" xfId="13" applyNumberFormat="1" applyFont="1" applyBorder="1" applyAlignment="1">
      <alignment horizontal="left" vertical="center" wrapText="1"/>
    </xf>
    <xf numFmtId="0" fontId="0" fillId="2" borderId="0" xfId="0" applyFill="1"/>
    <xf numFmtId="166" fontId="52" fillId="0" borderId="1" xfId="0" applyNumberFormat="1" applyFont="1" applyBorder="1" applyAlignment="1">
      <alignment horizontal="center" vertical="center"/>
    </xf>
    <xf numFmtId="164" fontId="53" fillId="0" borderId="1" xfId="0" applyNumberFormat="1" applyFont="1" applyBorder="1" applyAlignment="1">
      <alignment horizontal="left" vertical="center"/>
    </xf>
    <xf numFmtId="164" fontId="54" fillId="0" borderId="1" xfId="0" applyNumberFormat="1" applyFont="1" applyBorder="1" applyAlignment="1">
      <alignment horizontal="left" vertical="center" wrapText="1"/>
    </xf>
    <xf numFmtId="1" fontId="54" fillId="0" borderId="1" xfId="3" applyNumberFormat="1" applyFont="1" applyBorder="1" applyAlignment="1">
      <alignment horizontal="center" vertical="center"/>
    </xf>
    <xf numFmtId="1" fontId="54" fillId="2" borderId="1" xfId="3" applyNumberFormat="1" applyFont="1" applyFill="1" applyBorder="1" applyAlignment="1">
      <alignment horizontal="center" vertical="center"/>
    </xf>
    <xf numFmtId="167" fontId="55" fillId="0" borderId="1" xfId="3" applyNumberFormat="1" applyFont="1" applyBorder="1" applyAlignment="1">
      <alignment horizontal="center" vertical="center"/>
    </xf>
    <xf numFmtId="0" fontId="76" fillId="0" borderId="1" xfId="0" applyFont="1" applyBorder="1" applyAlignment="1">
      <alignment horizontal="center" vertical="center" wrapText="1"/>
    </xf>
    <xf numFmtId="0" fontId="76" fillId="0" borderId="1" xfId="0" applyFont="1" applyFill="1" applyBorder="1" applyAlignment="1">
      <alignment horizontal="center" vertical="center" wrapText="1"/>
    </xf>
    <xf numFmtId="0" fontId="75" fillId="0" borderId="1" xfId="0" applyFont="1" applyFill="1" applyBorder="1" applyAlignment="1">
      <alignment horizontal="center" vertical="top" wrapText="1"/>
    </xf>
    <xf numFmtId="0" fontId="70" fillId="0" borderId="0" xfId="0" applyFont="1" applyFill="1" applyBorder="1" applyAlignment="1">
      <alignment horizontal="center" vertical="center" wrapText="1"/>
    </xf>
    <xf numFmtId="0" fontId="74" fillId="0" borderId="1" xfId="0" applyFont="1" applyBorder="1" applyAlignment="1">
      <alignment horizontal="center" vertical="center" wrapText="1"/>
    </xf>
    <xf numFmtId="0" fontId="74" fillId="0" borderId="1" xfId="0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 wrapText="1"/>
    </xf>
    <xf numFmtId="0" fontId="77" fillId="0" borderId="0" xfId="0" applyFont="1" applyFill="1" applyBorder="1" applyAlignment="1">
      <alignment horizontal="center" vertical="center" wrapText="1"/>
    </xf>
    <xf numFmtId="0" fontId="75" fillId="0" borderId="1" xfId="0" applyFont="1" applyFill="1" applyBorder="1" applyAlignment="1">
      <alignment horizontal="center" vertical="center" wrapText="1"/>
    </xf>
    <xf numFmtId="0" fontId="74" fillId="0" borderId="0" xfId="0" applyFont="1"/>
    <xf numFmtId="0" fontId="76" fillId="0" borderId="0" xfId="0" applyFont="1"/>
    <xf numFmtId="0" fontId="76" fillId="0" borderId="0" xfId="0" applyFont="1" applyAlignment="1">
      <alignment horizontal="right" vertical="center"/>
    </xf>
    <xf numFmtId="2" fontId="76" fillId="0" borderId="0" xfId="0" applyNumberFormat="1" applyFont="1"/>
    <xf numFmtId="1" fontId="76" fillId="0" borderId="0" xfId="0" applyNumberFormat="1" applyFont="1"/>
    <xf numFmtId="0" fontId="73" fillId="0" borderId="1" xfId="0" applyFont="1" applyBorder="1" applyAlignment="1">
      <alignment horizontal="center" vertical="center" wrapText="1"/>
    </xf>
    <xf numFmtId="0" fontId="73" fillId="0" borderId="0" xfId="0" applyFont="1"/>
    <xf numFmtId="49" fontId="70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Border="1" applyAlignment="1" applyProtection="1">
      <alignment vertical="center"/>
      <protection hidden="1"/>
    </xf>
    <xf numFmtId="1" fontId="76" fillId="0" borderId="0" xfId="0" applyNumberFormat="1" applyFont="1" applyAlignment="1">
      <alignment horizontal="right" vertical="center"/>
    </xf>
    <xf numFmtId="0" fontId="74" fillId="0" borderId="0" xfId="0" applyFont="1" applyAlignment="1">
      <alignment horizontal="right" vertical="center"/>
    </xf>
    <xf numFmtId="0" fontId="76" fillId="0" borderId="7" xfId="0" applyFont="1" applyBorder="1" applyAlignment="1">
      <alignment horizontal="center" vertical="center" wrapText="1"/>
    </xf>
    <xf numFmtId="0" fontId="81" fillId="0" borderId="0" xfId="0" applyFont="1"/>
    <xf numFmtId="0" fontId="76" fillId="0" borderId="0" xfId="0" applyFont="1" applyAlignment="1">
      <alignment vertical="center" wrapText="1"/>
    </xf>
    <xf numFmtId="0" fontId="76" fillId="0" borderId="0" xfId="0" applyFont="1" applyAlignment="1">
      <alignment horizontal="right" vertical="center" wrapText="1"/>
    </xf>
    <xf numFmtId="0" fontId="76" fillId="0" borderId="13" xfId="0" applyFont="1" applyBorder="1" applyAlignment="1">
      <alignment vertical="center" wrapText="1"/>
    </xf>
    <xf numFmtId="0" fontId="73" fillId="0" borderId="0" xfId="0" applyFont="1" applyAlignment="1">
      <alignment vertical="center"/>
    </xf>
    <xf numFmtId="0" fontId="85" fillId="0" borderId="0" xfId="0" applyFont="1" applyProtection="1">
      <protection hidden="1"/>
    </xf>
    <xf numFmtId="0" fontId="87" fillId="0" borderId="0" xfId="0" applyFont="1" applyAlignment="1">
      <alignment horizontal="center" vertical="center"/>
    </xf>
    <xf numFmtId="0" fontId="88" fillId="0" borderId="0" xfId="0" applyFont="1"/>
    <xf numFmtId="0" fontId="82" fillId="0" borderId="0" xfId="0" applyFont="1"/>
    <xf numFmtId="0" fontId="73" fillId="0" borderId="1" xfId="0" applyFont="1" applyBorder="1" applyAlignment="1">
      <alignment horizontal="left" vertical="center"/>
    </xf>
    <xf numFmtId="0" fontId="17" fillId="0" borderId="0" xfId="0" applyFont="1" applyBorder="1" applyAlignment="1" applyProtection="1">
      <alignment horizontal="left" vertical="center"/>
      <protection hidden="1"/>
    </xf>
    <xf numFmtId="0" fontId="9" fillId="0" borderId="1" xfId="0" applyFont="1" applyFill="1" applyBorder="1" applyAlignment="1" applyProtection="1">
      <alignment horizontal="center" vertical="center" wrapText="1"/>
      <protection hidden="1"/>
    </xf>
    <xf numFmtId="0" fontId="73" fillId="0" borderId="1" xfId="0" applyFont="1" applyBorder="1" applyAlignment="1">
      <alignment vertical="center"/>
    </xf>
    <xf numFmtId="0" fontId="76" fillId="0" borderId="0" xfId="0" applyFont="1" applyAlignment="1">
      <alignment horizontal="center" vertical="center"/>
    </xf>
    <xf numFmtId="1" fontId="76" fillId="0" borderId="0" xfId="0" applyNumberFormat="1" applyFont="1" applyAlignment="1">
      <alignment horizontal="center" vertical="center"/>
    </xf>
    <xf numFmtId="0" fontId="73" fillId="0" borderId="1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left" vertical="center"/>
    </xf>
    <xf numFmtId="0" fontId="9" fillId="0" borderId="2" xfId="0" applyFont="1" applyBorder="1" applyAlignment="1" applyProtection="1">
      <alignment vertical="center" wrapText="1"/>
      <protection hidden="1"/>
    </xf>
    <xf numFmtId="1" fontId="15" fillId="0" borderId="2" xfId="0" applyNumberFormat="1" applyFont="1" applyBorder="1" applyAlignment="1" applyProtection="1">
      <alignment horizontal="center" vertical="center"/>
      <protection hidden="1"/>
    </xf>
    <xf numFmtId="1" fontId="9" fillId="0" borderId="2" xfId="0" applyNumberFormat="1" applyFont="1" applyBorder="1" applyAlignment="1" applyProtection="1">
      <alignment horizontal="center" vertical="center"/>
      <protection hidden="1"/>
    </xf>
    <xf numFmtId="0" fontId="68" fillId="0" borderId="0" xfId="0" applyFont="1" applyFill="1" applyBorder="1" applyAlignment="1" applyProtection="1">
      <alignment horizontal="center" vertical="center"/>
      <protection hidden="1"/>
    </xf>
    <xf numFmtId="0" fontId="90" fillId="0" borderId="0" xfId="0" applyFont="1" applyFill="1" applyBorder="1" applyAlignment="1" applyProtection="1">
      <alignment horizontal="center" vertical="center" wrapText="1"/>
      <protection hidden="1"/>
    </xf>
    <xf numFmtId="0" fontId="70" fillId="0" borderId="0" xfId="0" applyFont="1" applyFill="1" applyBorder="1" applyAlignment="1" applyProtection="1">
      <alignment horizontal="center" vertical="center"/>
      <protection hidden="1"/>
    </xf>
    <xf numFmtId="0" fontId="92" fillId="0" borderId="0" xfId="0" applyFont="1"/>
    <xf numFmtId="0" fontId="5" fillId="0" borderId="0" xfId="1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78" fillId="0" borderId="0" xfId="0" applyFont="1"/>
    <xf numFmtId="0" fontId="86" fillId="0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76" fillId="10" borderId="1" xfId="0" applyFont="1" applyFill="1" applyBorder="1" applyAlignment="1">
      <alignment horizontal="center" vertical="center"/>
    </xf>
    <xf numFmtId="1" fontId="76" fillId="10" borderId="1" xfId="0" applyNumberFormat="1" applyFont="1" applyFill="1" applyBorder="1" applyAlignment="1">
      <alignment horizontal="center" vertical="center"/>
    </xf>
    <xf numFmtId="0" fontId="76" fillId="0" borderId="1" xfId="0" applyFont="1" applyFill="1" applyBorder="1" applyAlignment="1">
      <alignment vertical="center"/>
    </xf>
    <xf numFmtId="1" fontId="9" fillId="0" borderId="0" xfId="0" applyNumberFormat="1" applyFont="1" applyFill="1" applyAlignment="1" applyProtection="1">
      <alignment horizontal="center" vertical="center"/>
      <protection hidden="1"/>
    </xf>
    <xf numFmtId="0" fontId="70" fillId="0" borderId="0" xfId="0" applyFont="1"/>
    <xf numFmtId="0" fontId="90" fillId="0" borderId="0" xfId="0" applyFont="1"/>
    <xf numFmtId="0" fontId="76" fillId="0" borderId="2" xfId="0" applyFont="1" applyFill="1" applyBorder="1" applyAlignment="1" applyProtection="1">
      <alignment wrapText="1"/>
      <protection hidden="1"/>
    </xf>
    <xf numFmtId="0" fontId="86" fillId="0" borderId="1" xfId="0" applyFont="1" applyFill="1" applyBorder="1" applyAlignment="1" applyProtection="1">
      <alignment horizontal="center" vertical="center"/>
      <protection hidden="1"/>
    </xf>
    <xf numFmtId="0" fontId="95" fillId="0" borderId="0" xfId="0" applyFont="1" applyProtection="1">
      <protection hidden="1"/>
    </xf>
    <xf numFmtId="0" fontId="76" fillId="0" borderId="0" xfId="0" applyFont="1" applyAlignment="1" applyProtection="1">
      <alignment horizontal="center" vertical="center"/>
      <protection hidden="1"/>
    </xf>
    <xf numFmtId="0" fontId="96" fillId="0" borderId="0" xfId="0" applyFont="1" applyAlignment="1" applyProtection="1">
      <alignment horizontal="left" wrapText="1"/>
      <protection hidden="1"/>
    </xf>
    <xf numFmtId="0" fontId="76" fillId="0" borderId="0" xfId="0" applyFont="1" applyProtection="1">
      <protection hidden="1"/>
    </xf>
    <xf numFmtId="0" fontId="76" fillId="0" borderId="1" xfId="0" applyFont="1" applyFill="1" applyBorder="1" applyAlignment="1" applyProtection="1">
      <alignment horizontal="center" vertical="center"/>
      <protection hidden="1"/>
    </xf>
    <xf numFmtId="1" fontId="76" fillId="0" borderId="1" xfId="0" applyNumberFormat="1" applyFont="1" applyFill="1" applyBorder="1" applyAlignment="1" applyProtection="1">
      <alignment horizontal="center" vertical="center"/>
      <protection hidden="1"/>
    </xf>
    <xf numFmtId="0" fontId="74" fillId="0" borderId="4" xfId="0" applyFont="1" applyFill="1" applyBorder="1" applyAlignment="1">
      <alignment horizontal="center" vertical="center" wrapText="1"/>
    </xf>
    <xf numFmtId="0" fontId="17" fillId="0" borderId="0" xfId="0" applyFont="1" applyBorder="1" applyAlignment="1" applyProtection="1">
      <alignment horizontal="left" vertical="top"/>
      <protection hidden="1"/>
    </xf>
    <xf numFmtId="0" fontId="73" fillId="0" borderId="1" xfId="0" applyFont="1" applyBorder="1" applyAlignment="1">
      <alignment horizontal="left" vertical="top" wrapText="1"/>
    </xf>
    <xf numFmtId="0" fontId="69" fillId="0" borderId="0" xfId="0" applyFont="1" applyProtection="1">
      <protection hidden="1"/>
    </xf>
    <xf numFmtId="0" fontId="85" fillId="0" borderId="0" xfId="5" applyFont="1" applyAlignment="1" applyProtection="1">
      <alignment horizontal="right" vertical="center"/>
      <protection hidden="1"/>
    </xf>
    <xf numFmtId="0" fontId="1" fillId="0" borderId="0" xfId="0" applyFont="1"/>
    <xf numFmtId="0" fontId="97" fillId="0" borderId="0" xfId="0" applyFont="1"/>
    <xf numFmtId="0" fontId="73" fillId="0" borderId="7" xfId="0" applyFont="1" applyBorder="1" applyAlignment="1">
      <alignment horizontal="left" vertical="top" wrapText="1"/>
    </xf>
    <xf numFmtId="0" fontId="73" fillId="0" borderId="11" xfId="0" applyFont="1" applyBorder="1" applyAlignment="1">
      <alignment horizontal="left" vertical="top" wrapText="1"/>
    </xf>
    <xf numFmtId="0" fontId="9" fillId="0" borderId="11" xfId="0" applyFont="1" applyBorder="1" applyProtection="1">
      <protection hidden="1"/>
    </xf>
    <xf numFmtId="0" fontId="1" fillId="0" borderId="0" xfId="0" applyFont="1" applyBorder="1"/>
    <xf numFmtId="0" fontId="97" fillId="0" borderId="0" xfId="0" applyFont="1" applyBorder="1"/>
    <xf numFmtId="0" fontId="68" fillId="0" borderId="0" xfId="0" applyFont="1" applyFill="1" applyBorder="1"/>
    <xf numFmtId="0" fontId="90" fillId="0" borderId="0" xfId="0" applyFont="1" applyFill="1" applyBorder="1" applyAlignment="1">
      <alignment horizontal="left" vertical="top" wrapText="1"/>
    </xf>
    <xf numFmtId="0" fontId="73" fillId="0" borderId="7" xfId="0" applyFont="1" applyFill="1" applyBorder="1" applyAlignment="1">
      <alignment horizontal="left" vertical="top" wrapText="1"/>
    </xf>
    <xf numFmtId="0" fontId="73" fillId="0" borderId="0" xfId="0" applyFont="1" applyFill="1" applyBorder="1" applyAlignment="1">
      <alignment horizontal="left" vertical="top" wrapText="1"/>
    </xf>
    <xf numFmtId="0" fontId="76" fillId="0" borderId="0" xfId="0" applyFont="1" applyAlignment="1" applyProtection="1">
      <alignment horizontal="center" vertical="center" wrapText="1"/>
      <protection hidden="1"/>
    </xf>
    <xf numFmtId="0" fontId="73" fillId="10" borderId="1" xfId="0" applyFont="1" applyFill="1" applyBorder="1" applyAlignment="1">
      <alignment horizontal="center" vertical="center"/>
    </xf>
    <xf numFmtId="0" fontId="29" fillId="0" borderId="30" xfId="0" applyFont="1" applyFill="1" applyBorder="1" applyAlignment="1">
      <alignment horizontal="center" vertical="center" wrapText="1"/>
    </xf>
    <xf numFmtId="0" fontId="4" fillId="0" borderId="4" xfId="4" applyFont="1" applyFill="1" applyBorder="1" applyAlignment="1" applyProtection="1">
      <alignment horizontal="right" vertical="center"/>
      <protection hidden="1"/>
    </xf>
    <xf numFmtId="3" fontId="9" fillId="0" borderId="3" xfId="13" applyNumberFormat="1" applyFont="1" applyFill="1" applyBorder="1" applyAlignment="1" applyProtection="1">
      <alignment horizontal="left" vertical="center" wrapText="1"/>
      <protection hidden="1"/>
    </xf>
    <xf numFmtId="0" fontId="29" fillId="0" borderId="26" xfId="0" applyFont="1" applyFill="1" applyBorder="1" applyAlignment="1">
      <alignment horizontal="center" vertical="center" wrapText="1"/>
    </xf>
    <xf numFmtId="0" fontId="9" fillId="0" borderId="1" xfId="13" applyFont="1" applyFill="1" applyBorder="1" applyAlignment="1">
      <alignment horizontal="left" vertical="center" wrapText="1"/>
    </xf>
    <xf numFmtId="0" fontId="9" fillId="0" borderId="1" xfId="4" applyFont="1" applyFill="1" applyBorder="1" applyAlignment="1" applyProtection="1">
      <alignment horizontal="left" vertical="center"/>
      <protection hidden="1"/>
    </xf>
    <xf numFmtId="49" fontId="9" fillId="0" borderId="2" xfId="13" applyNumberFormat="1" applyFont="1" applyFill="1" applyBorder="1" applyAlignment="1" applyProtection="1">
      <alignment horizontal="left" vertical="center" wrapText="1"/>
      <protection hidden="1"/>
    </xf>
    <xf numFmtId="49" fontId="9" fillId="0" borderId="1" xfId="13" applyNumberFormat="1" applyFont="1" applyFill="1" applyBorder="1" applyAlignment="1" applyProtection="1">
      <alignment horizontal="left" vertical="center" wrapText="1"/>
      <protection hidden="1"/>
    </xf>
    <xf numFmtId="165" fontId="98" fillId="10" borderId="1" xfId="13" applyNumberFormat="1" applyFont="1" applyFill="1" applyBorder="1" applyAlignment="1">
      <alignment horizontal="left" vertical="center" wrapText="1"/>
    </xf>
    <xf numFmtId="165" fontId="98" fillId="10" borderId="16" xfId="13" applyNumberFormat="1" applyFont="1" applyFill="1" applyBorder="1" applyAlignment="1">
      <alignment horizontal="left" vertical="center" wrapText="1"/>
    </xf>
    <xf numFmtId="0" fontId="15" fillId="0" borderId="7" xfId="0" applyFont="1" applyFill="1" applyBorder="1" applyAlignment="1" applyProtection="1">
      <alignment horizontal="center" vertical="center" wrapText="1"/>
      <protection hidden="1"/>
    </xf>
    <xf numFmtId="0" fontId="15" fillId="0" borderId="8" xfId="0" applyFont="1" applyFill="1" applyBorder="1" applyAlignment="1" applyProtection="1">
      <alignment horizontal="center" vertical="center" wrapText="1"/>
      <protection hidden="1"/>
    </xf>
    <xf numFmtId="0" fontId="15" fillId="0" borderId="8" xfId="0" applyFont="1" applyFill="1" applyBorder="1" applyAlignment="1" applyProtection="1">
      <alignment horizontal="right" vertical="center" wrapText="1"/>
      <protection hidden="1"/>
    </xf>
    <xf numFmtId="0" fontId="74" fillId="0" borderId="1" xfId="0" applyFont="1" applyFill="1" applyBorder="1" applyAlignment="1">
      <alignment horizontal="center" vertical="top" wrapText="1"/>
    </xf>
    <xf numFmtId="0" fontId="75" fillId="0" borderId="2" xfId="0" applyFont="1" applyFill="1" applyBorder="1" applyAlignment="1">
      <alignment horizontal="center" vertical="top" wrapText="1"/>
    </xf>
    <xf numFmtId="0" fontId="69" fillId="0" borderId="0" xfId="0" applyFont="1" applyFill="1" applyAlignment="1" applyProtection="1">
      <alignment horizontal="right" vertical="center" wrapText="1"/>
      <protection hidden="1"/>
    </xf>
    <xf numFmtId="0" fontId="69" fillId="0" borderId="0" xfId="0" applyFont="1" applyFill="1" applyProtection="1">
      <protection hidden="1"/>
    </xf>
    <xf numFmtId="0" fontId="76" fillId="0" borderId="7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Fill="1" applyProtection="1">
      <protection hidden="1"/>
    </xf>
    <xf numFmtId="0" fontId="17" fillId="0" borderId="0" xfId="0" applyFont="1" applyFill="1" applyAlignment="1" applyProtection="1">
      <alignment vertical="center"/>
      <protection hidden="1"/>
    </xf>
    <xf numFmtId="0" fontId="69" fillId="0" borderId="0" xfId="0" applyFont="1" applyFill="1" applyAlignment="1" applyProtection="1">
      <alignment horizontal="right" vertical="center"/>
      <protection hidden="1"/>
    </xf>
    <xf numFmtId="0" fontId="9" fillId="0" borderId="0" xfId="0" applyFont="1" applyFill="1" applyAlignment="1" applyProtection="1">
      <alignment horizontal="right" vertical="center"/>
      <protection hidden="1"/>
    </xf>
    <xf numFmtId="0" fontId="9" fillId="0" borderId="1" xfId="0" applyFont="1" applyFill="1" applyBorder="1" applyAlignment="1" applyProtection="1">
      <alignment vertical="center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Fill="1" applyAlignment="1" applyProtection="1">
      <alignment horizontal="right" vertical="center" wrapText="1"/>
      <protection hidden="1"/>
    </xf>
    <xf numFmtId="0" fontId="16" fillId="0" borderId="0" xfId="0" applyFont="1" applyFill="1" applyAlignment="1" applyProtection="1">
      <alignment horizontal="center" vertical="center" wrapText="1"/>
      <protection hidden="1"/>
    </xf>
    <xf numFmtId="1" fontId="9" fillId="0" borderId="0" xfId="0" applyNumberFormat="1" applyFont="1" applyFill="1" applyProtection="1">
      <protection hidden="1"/>
    </xf>
    <xf numFmtId="0" fontId="17" fillId="0" borderId="6" xfId="0" applyFont="1" applyFill="1" applyBorder="1" applyAlignment="1" applyProtection="1">
      <alignment vertical="center"/>
      <protection hidden="1"/>
    </xf>
    <xf numFmtId="0" fontId="15" fillId="0" borderId="0" xfId="0" applyFont="1" applyFill="1" applyAlignment="1" applyProtection="1">
      <alignment horizontal="right" vertical="center" wrapText="1"/>
      <protection hidden="1"/>
    </xf>
    <xf numFmtId="0" fontId="15" fillId="0" borderId="0" xfId="0" applyFont="1" applyFill="1" applyAlignment="1" applyProtection="1">
      <alignment horizontal="center" vertical="center" wrapText="1"/>
      <protection hidden="1"/>
    </xf>
    <xf numFmtId="0" fontId="17" fillId="0" borderId="1" xfId="0" applyFont="1" applyFill="1" applyBorder="1" applyAlignment="1" applyProtection="1">
      <alignment vertical="center"/>
      <protection hidden="1"/>
    </xf>
    <xf numFmtId="49" fontId="75" fillId="0" borderId="1" xfId="0" applyNumberFormat="1" applyFont="1" applyFill="1" applyBorder="1" applyAlignment="1">
      <alignment horizontal="center" vertical="top" wrapText="1"/>
    </xf>
    <xf numFmtId="1" fontId="76" fillId="0" borderId="0" xfId="0" applyNumberFormat="1" applyFont="1" applyFill="1"/>
    <xf numFmtId="0" fontId="73" fillId="0" borderId="1" xfId="0" applyFont="1" applyFill="1" applyBorder="1" applyAlignment="1">
      <alignment horizontal="center" vertical="center" wrapText="1"/>
    </xf>
    <xf numFmtId="0" fontId="73" fillId="0" borderId="0" xfId="0" applyFont="1" applyFill="1" applyAlignment="1">
      <alignment vertical="top" wrapText="1"/>
    </xf>
    <xf numFmtId="0" fontId="76" fillId="0" borderId="2" xfId="0" applyFont="1" applyFill="1" applyBorder="1" applyAlignment="1">
      <alignment vertical="top" wrapText="1"/>
    </xf>
    <xf numFmtId="0" fontId="76" fillId="0" borderId="1" xfId="0" applyFont="1" applyFill="1" applyBorder="1" applyAlignment="1">
      <alignment vertical="top" wrapText="1"/>
    </xf>
    <xf numFmtId="0" fontId="76" fillId="0" borderId="1" xfId="0" applyFont="1" applyFill="1" applyBorder="1" applyAlignment="1">
      <alignment horizontal="center" vertical="top" wrapText="1"/>
    </xf>
    <xf numFmtId="0" fontId="76" fillId="0" borderId="0" xfId="0" applyFont="1" applyFill="1" applyAlignment="1">
      <alignment horizontal="right" vertical="center"/>
    </xf>
    <xf numFmtId="2" fontId="76" fillId="0" borderId="0" xfId="0" applyNumberFormat="1" applyFont="1" applyFill="1"/>
    <xf numFmtId="1" fontId="1" fillId="0" borderId="0" xfId="0" applyNumberFormat="1" applyFont="1" applyFill="1" applyAlignment="1">
      <alignment horizontal="right" vertical="center"/>
    </xf>
    <xf numFmtId="0" fontId="97" fillId="0" borderId="0" xfId="0" applyFont="1" applyFill="1" applyBorder="1" applyAlignment="1">
      <alignment horizontal="left" vertical="top" wrapText="1"/>
    </xf>
    <xf numFmtId="0" fontId="74" fillId="0" borderId="0" xfId="0" applyFont="1" applyFill="1"/>
    <xf numFmtId="0" fontId="74" fillId="0" borderId="0" xfId="0" applyFont="1" applyFill="1" applyAlignment="1">
      <alignment horizontal="right" vertical="center"/>
    </xf>
    <xf numFmtId="2" fontId="74" fillId="0" borderId="0" xfId="0" applyNumberFormat="1" applyFont="1" applyFill="1"/>
    <xf numFmtId="1" fontId="74" fillId="0" borderId="0" xfId="0" applyNumberFormat="1" applyFont="1" applyFill="1"/>
    <xf numFmtId="0" fontId="76" fillId="0" borderId="0" xfId="0" applyFont="1" applyFill="1" applyAlignment="1">
      <alignment horizontal="center" vertical="center" wrapText="1"/>
    </xf>
    <xf numFmtId="0" fontId="73" fillId="0" borderId="16" xfId="0" applyFont="1" applyFill="1" applyBorder="1" applyAlignment="1">
      <alignment horizontal="center" vertical="center" wrapText="1"/>
    </xf>
    <xf numFmtId="0" fontId="76" fillId="0" borderId="41" xfId="0" applyFont="1" applyFill="1" applyBorder="1" applyAlignment="1">
      <alignment horizontal="center" vertical="center" wrapText="1"/>
    </xf>
    <xf numFmtId="0" fontId="76" fillId="0" borderId="5" xfId="0" applyFont="1" applyFill="1" applyBorder="1" applyAlignment="1">
      <alignment horizontal="center" vertical="center" wrapText="1"/>
    </xf>
    <xf numFmtId="0" fontId="76" fillId="0" borderId="4" xfId="0" applyFont="1" applyFill="1" applyBorder="1" applyAlignment="1">
      <alignment horizontal="center" vertical="center" wrapText="1"/>
    </xf>
    <xf numFmtId="0" fontId="73" fillId="0" borderId="1" xfId="0" applyFont="1" applyFill="1" applyBorder="1" applyAlignment="1">
      <alignment horizontal="left" vertical="center" wrapText="1"/>
    </xf>
    <xf numFmtId="2" fontId="82" fillId="0" borderId="0" xfId="0" applyNumberFormat="1" applyFont="1" applyFill="1"/>
    <xf numFmtId="1" fontId="83" fillId="0" borderId="0" xfId="0" applyNumberFormat="1" applyFont="1" applyFill="1" applyAlignment="1">
      <alignment vertical="center"/>
    </xf>
    <xf numFmtId="0" fontId="9" fillId="0" borderId="0" xfId="0" applyFont="1" applyFill="1" applyAlignment="1" applyProtection="1">
      <alignment horizontal="right"/>
      <protection hidden="1"/>
    </xf>
    <xf numFmtId="0" fontId="9" fillId="0" borderId="0" xfId="0" applyFont="1" applyFill="1" applyAlignment="1" applyProtection="1">
      <alignment vertical="top"/>
      <protection hidden="1"/>
    </xf>
    <xf numFmtId="3" fontId="98" fillId="10" borderId="1" xfId="13" applyNumberFormat="1" applyFont="1" applyFill="1" applyBorder="1" applyAlignment="1">
      <alignment horizontal="left" vertical="center" wrapText="1"/>
    </xf>
    <xf numFmtId="165" fontId="99" fillId="0" borderId="4" xfId="0" applyNumberFormat="1" applyFont="1" applyBorder="1" applyAlignment="1">
      <alignment horizontal="left" vertical="center" wrapText="1"/>
    </xf>
    <xf numFmtId="3" fontId="98" fillId="10" borderId="4" xfId="13" applyNumberFormat="1" applyFont="1" applyFill="1" applyBorder="1" applyAlignment="1">
      <alignment horizontal="left" vertical="center" wrapText="1"/>
    </xf>
    <xf numFmtId="3" fontId="98" fillId="10" borderId="2" xfId="13" applyNumberFormat="1" applyFont="1" applyFill="1" applyBorder="1" applyAlignment="1">
      <alignment horizontal="left" vertical="center" wrapText="1"/>
    </xf>
    <xf numFmtId="3" fontId="98" fillId="10" borderId="16" xfId="13" applyNumberFormat="1" applyFont="1" applyFill="1" applyBorder="1" applyAlignment="1">
      <alignment horizontal="left" vertical="center" wrapText="1"/>
    </xf>
    <xf numFmtId="1" fontId="0" fillId="10" borderId="1" xfId="0" applyNumberFormat="1" applyFill="1" applyBorder="1" applyAlignment="1">
      <alignment horizontal="left" vertical="center"/>
    </xf>
    <xf numFmtId="1" fontId="0" fillId="11" borderId="1" xfId="0" applyNumberFormat="1" applyFill="1" applyBorder="1" applyAlignment="1">
      <alignment horizontal="left" vertical="center"/>
    </xf>
    <xf numFmtId="0" fontId="0" fillId="10" borderId="1" xfId="0" applyFill="1" applyBorder="1" applyAlignment="1">
      <alignment horizontal="left" vertical="center"/>
    </xf>
    <xf numFmtId="0" fontId="0" fillId="10" borderId="16" xfId="0" applyFill="1" applyBorder="1" applyAlignment="1">
      <alignment horizontal="left" vertical="center"/>
    </xf>
    <xf numFmtId="0" fontId="11" fillId="0" borderId="30" xfId="0" applyFont="1" applyFill="1" applyBorder="1" applyAlignment="1">
      <alignment horizontal="center" vertical="center"/>
    </xf>
    <xf numFmtId="1" fontId="38" fillId="0" borderId="0" xfId="4" applyNumberFormat="1" applyFont="1" applyFill="1" applyAlignment="1" applyProtection="1">
      <alignment horizontal="left" vertical="center" wrapText="1"/>
      <protection hidden="1"/>
    </xf>
    <xf numFmtId="0" fontId="41" fillId="0" borderId="17" xfId="7" applyFont="1" applyFill="1" applyBorder="1" applyAlignment="1">
      <alignment horizontal="left" vertical="center"/>
    </xf>
    <xf numFmtId="0" fontId="9" fillId="0" borderId="17" xfId="0" applyFont="1" applyFill="1" applyBorder="1" applyAlignment="1">
      <alignment horizontal="left" vertical="center"/>
    </xf>
    <xf numFmtId="0" fontId="11" fillId="0" borderId="17" xfId="0" applyFont="1" applyFill="1" applyBorder="1" applyAlignment="1">
      <alignment horizontal="right" vertical="center"/>
    </xf>
    <xf numFmtId="0" fontId="11" fillId="0" borderId="26" xfId="0" applyFont="1" applyFill="1" applyBorder="1" applyAlignment="1">
      <alignment horizontal="center" vertical="center" wrapText="1"/>
    </xf>
    <xf numFmtId="0" fontId="11" fillId="0" borderId="1" xfId="13" applyFont="1" applyFill="1" applyBorder="1" applyAlignment="1">
      <alignment horizontal="left" vertical="center" wrapText="1"/>
    </xf>
    <xf numFmtId="165" fontId="11" fillId="0" borderId="1" xfId="13" applyNumberFormat="1" applyFont="1" applyFill="1" applyBorder="1" applyAlignment="1">
      <alignment horizontal="left" vertical="center" wrapText="1"/>
    </xf>
    <xf numFmtId="0" fontId="11" fillId="0" borderId="28" xfId="0" applyFont="1" applyFill="1" applyBorder="1" applyAlignment="1">
      <alignment horizontal="center" vertical="center" wrapText="1"/>
    </xf>
    <xf numFmtId="0" fontId="11" fillId="0" borderId="16" xfId="13" applyFont="1" applyFill="1" applyBorder="1" applyAlignment="1">
      <alignment horizontal="left" vertical="center" wrapText="1"/>
    </xf>
    <xf numFmtId="0" fontId="11" fillId="0" borderId="30" xfId="0" applyFont="1" applyFill="1" applyBorder="1" applyAlignment="1">
      <alignment horizontal="center" vertical="center" wrapText="1"/>
    </xf>
    <xf numFmtId="0" fontId="11" fillId="0" borderId="17" xfId="13" applyFont="1" applyFill="1" applyBorder="1" applyAlignment="1">
      <alignment horizontal="left" vertical="center" wrapText="1"/>
    </xf>
    <xf numFmtId="0" fontId="11" fillId="0" borderId="4" xfId="13" applyFont="1" applyFill="1" applyBorder="1" applyAlignment="1">
      <alignment horizontal="left" vertical="center" wrapText="1"/>
    </xf>
    <xf numFmtId="0" fontId="11" fillId="0" borderId="39" xfId="13" applyFont="1" applyFill="1" applyBorder="1" applyAlignment="1">
      <alignment horizontal="left" vertical="center" wrapText="1"/>
    </xf>
    <xf numFmtId="1" fontId="78" fillId="10" borderId="1" xfId="0" applyNumberFormat="1" applyFont="1" applyFill="1" applyBorder="1" applyAlignment="1">
      <alignment horizontal="left" vertical="center"/>
    </xf>
    <xf numFmtId="1" fontId="102" fillId="10" borderId="1" xfId="0" applyNumberFormat="1" applyFont="1" applyFill="1" applyBorder="1" applyAlignment="1">
      <alignment horizontal="left" vertical="center"/>
    </xf>
    <xf numFmtId="0" fontId="76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  <protection hidden="1"/>
    </xf>
    <xf numFmtId="0" fontId="76" fillId="0" borderId="2" xfId="0" applyFont="1" applyFill="1" applyBorder="1" applyAlignment="1">
      <alignment horizontal="center" vertical="center" wrapText="1"/>
    </xf>
    <xf numFmtId="0" fontId="76" fillId="0" borderId="4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1" fontId="11" fillId="0" borderId="1" xfId="0" applyNumberFormat="1" applyFont="1" applyFill="1" applyBorder="1" applyAlignment="1">
      <alignment horizontal="left" vertical="center"/>
    </xf>
    <xf numFmtId="1" fontId="78" fillId="0" borderId="1" xfId="0" applyNumberFormat="1" applyFont="1" applyFill="1" applyBorder="1" applyAlignment="1">
      <alignment horizontal="left" vertical="center"/>
    </xf>
    <xf numFmtId="1" fontId="102" fillId="0" borderId="1" xfId="0" applyNumberFormat="1" applyFont="1" applyFill="1" applyBorder="1" applyAlignment="1">
      <alignment horizontal="left" vertical="center"/>
    </xf>
    <xf numFmtId="1" fontId="38" fillId="0" borderId="3" xfId="4" applyNumberFormat="1" applyFont="1" applyFill="1" applyBorder="1" applyAlignment="1" applyProtection="1">
      <alignment horizontal="left" vertical="center" wrapText="1"/>
      <protection hidden="1"/>
    </xf>
    <xf numFmtId="0" fontId="41" fillId="0" borderId="3" xfId="4" applyFont="1" applyFill="1" applyBorder="1" applyAlignment="1" applyProtection="1">
      <alignment horizontal="left" vertical="center"/>
      <protection hidden="1"/>
    </xf>
    <xf numFmtId="0" fontId="4" fillId="0" borderId="3" xfId="4" applyFont="1" applyFill="1" applyBorder="1" applyAlignment="1" applyProtection="1">
      <alignment horizontal="left" vertical="center"/>
      <protection hidden="1"/>
    </xf>
    <xf numFmtId="49" fontId="9" fillId="0" borderId="3" xfId="13" applyNumberFormat="1" applyFont="1" applyFill="1" applyBorder="1" applyAlignment="1" applyProtection="1">
      <alignment horizontal="left" vertical="center" wrapText="1"/>
      <protection hidden="1"/>
    </xf>
    <xf numFmtId="0" fontId="44" fillId="0" borderId="17" xfId="13" applyFont="1" applyFill="1" applyBorder="1" applyAlignment="1" applyProtection="1">
      <alignment horizontal="left" vertical="center" wrapText="1"/>
      <protection hidden="1"/>
    </xf>
    <xf numFmtId="0" fontId="11" fillId="0" borderId="17" xfId="4" applyFont="1" applyFill="1" applyBorder="1" applyProtection="1">
      <protection hidden="1"/>
    </xf>
    <xf numFmtId="0" fontId="11" fillId="0" borderId="17" xfId="13" applyFont="1" applyFill="1" applyBorder="1" applyAlignment="1" applyProtection="1">
      <alignment horizontal="left" vertical="center" wrapText="1"/>
      <protection hidden="1"/>
    </xf>
    <xf numFmtId="49" fontId="9" fillId="0" borderId="17" xfId="13" applyNumberFormat="1" applyFont="1" applyFill="1" applyBorder="1" applyAlignment="1" applyProtection="1">
      <alignment horizontal="left" vertical="center" wrapText="1"/>
      <protection hidden="1"/>
    </xf>
    <xf numFmtId="1" fontId="9" fillId="0" borderId="17" xfId="13" applyNumberFormat="1" applyFont="1" applyFill="1" applyBorder="1" applyAlignment="1" applyProtection="1">
      <alignment horizontal="left" vertical="center" wrapText="1"/>
      <protection hidden="1"/>
    </xf>
    <xf numFmtId="0" fontId="44" fillId="0" borderId="1" xfId="13" applyFont="1" applyFill="1" applyBorder="1" applyAlignment="1" applyProtection="1">
      <alignment horizontal="left" vertical="center" wrapText="1"/>
      <protection hidden="1"/>
    </xf>
    <xf numFmtId="0" fontId="11" fillId="0" borderId="1" xfId="4" applyFont="1" applyFill="1" applyBorder="1" applyProtection="1">
      <protection hidden="1"/>
    </xf>
    <xf numFmtId="0" fontId="11" fillId="0" borderId="1" xfId="13" applyFont="1" applyFill="1" applyBorder="1" applyAlignment="1" applyProtection="1">
      <alignment horizontal="left" vertical="center" wrapText="1"/>
      <protection hidden="1"/>
    </xf>
    <xf numFmtId="1" fontId="9" fillId="0" borderId="1" xfId="13" applyNumberFormat="1" applyFont="1" applyFill="1" applyBorder="1" applyAlignment="1" applyProtection="1">
      <alignment horizontal="left" vertical="center" wrapText="1"/>
      <protection hidden="1"/>
    </xf>
    <xf numFmtId="0" fontId="44" fillId="0" borderId="2" xfId="13" applyFont="1" applyFill="1" applyBorder="1" applyAlignment="1" applyProtection="1">
      <alignment horizontal="left" vertical="center" wrapText="1"/>
      <protection hidden="1"/>
    </xf>
    <xf numFmtId="0" fontId="11" fillId="0" borderId="2" xfId="4" applyFont="1" applyFill="1" applyBorder="1" applyProtection="1">
      <protection hidden="1"/>
    </xf>
    <xf numFmtId="0" fontId="11" fillId="0" borderId="2" xfId="13" applyFont="1" applyFill="1" applyBorder="1" applyAlignment="1" applyProtection="1">
      <alignment horizontal="left" vertical="center" wrapText="1"/>
      <protection hidden="1"/>
    </xf>
    <xf numFmtId="0" fontId="78" fillId="0" borderId="1" xfId="0" applyFont="1" applyFill="1" applyBorder="1"/>
    <xf numFmtId="0" fontId="100" fillId="0" borderId="1" xfId="13" applyFont="1" applyFill="1" applyBorder="1" applyAlignment="1">
      <alignment horizontal="left" vertical="center" wrapText="1"/>
    </xf>
    <xf numFmtId="0" fontId="101" fillId="0" borderId="1" xfId="0" applyFont="1" applyFill="1" applyBorder="1" applyAlignment="1">
      <alignment horizontal="left"/>
    </xf>
    <xf numFmtId="1" fontId="38" fillId="0" borderId="17" xfId="4" applyNumberFormat="1" applyFont="1" applyFill="1" applyBorder="1" applyAlignment="1" applyProtection="1">
      <alignment horizontal="left" vertical="center" wrapText="1"/>
      <protection hidden="1"/>
    </xf>
    <xf numFmtId="0" fontId="41" fillId="0" borderId="17" xfId="4" applyFont="1" applyFill="1" applyBorder="1" applyAlignment="1" applyProtection="1">
      <alignment horizontal="left" vertical="center"/>
      <protection hidden="1"/>
    </xf>
    <xf numFmtId="0" fontId="4" fillId="0" borderId="17" xfId="4" applyFont="1" applyFill="1" applyBorder="1" applyAlignment="1" applyProtection="1">
      <alignment horizontal="left" vertical="center"/>
      <protection hidden="1"/>
    </xf>
    <xf numFmtId="0" fontId="11" fillId="0" borderId="1" xfId="4" applyFont="1" applyFill="1" applyBorder="1" applyAlignment="1" applyProtection="1">
      <alignment wrapText="1"/>
      <protection hidden="1"/>
    </xf>
    <xf numFmtId="0" fontId="44" fillId="0" borderId="16" xfId="13" applyFont="1" applyFill="1" applyBorder="1" applyAlignment="1" applyProtection="1">
      <alignment horizontal="left" vertical="center" wrapText="1"/>
      <protection hidden="1"/>
    </xf>
    <xf numFmtId="0" fontId="11" fillId="0" borderId="16" xfId="4" applyFont="1" applyFill="1" applyBorder="1" applyAlignment="1" applyProtection="1">
      <alignment wrapText="1"/>
      <protection hidden="1"/>
    </xf>
    <xf numFmtId="0" fontId="11" fillId="0" borderId="16" xfId="13" applyFont="1" applyFill="1" applyBorder="1" applyAlignment="1" applyProtection="1">
      <alignment horizontal="left" vertical="center" wrapText="1"/>
      <protection hidden="1"/>
    </xf>
    <xf numFmtId="49" fontId="9" fillId="0" borderId="16" xfId="13" applyNumberFormat="1" applyFont="1" applyFill="1" applyBorder="1" applyAlignment="1" applyProtection="1">
      <alignment horizontal="left" vertical="center" wrapText="1"/>
      <protection hidden="1"/>
    </xf>
    <xf numFmtId="1" fontId="9" fillId="0" borderId="16" xfId="13" applyNumberFormat="1" applyFont="1" applyFill="1" applyBorder="1" applyAlignment="1" applyProtection="1">
      <alignment horizontal="left" vertical="center" wrapText="1"/>
      <protection hidden="1"/>
    </xf>
    <xf numFmtId="0" fontId="4" fillId="0" borderId="26" xfId="4" applyFont="1" applyFill="1" applyBorder="1" applyAlignment="1" applyProtection="1">
      <alignment horizontal="center" vertical="center" wrapText="1"/>
      <protection hidden="1"/>
    </xf>
    <xf numFmtId="1" fontId="4" fillId="0" borderId="1" xfId="4" applyNumberFormat="1" applyFont="1" applyFill="1" applyBorder="1" applyAlignment="1" applyProtection="1">
      <alignment horizontal="left" vertical="center" wrapText="1"/>
      <protection hidden="1"/>
    </xf>
    <xf numFmtId="0" fontId="15" fillId="0" borderId="1" xfId="13" applyFont="1" applyFill="1" applyBorder="1" applyAlignment="1" applyProtection="1">
      <alignment horizontal="left" vertical="center" wrapText="1"/>
      <protection hidden="1"/>
    </xf>
    <xf numFmtId="1" fontId="4" fillId="0" borderId="1" xfId="4" applyNumberFormat="1" applyFont="1" applyFill="1" applyBorder="1" applyAlignment="1" applyProtection="1">
      <alignment horizontal="left" vertical="center"/>
      <protection hidden="1"/>
    </xf>
    <xf numFmtId="0" fontId="9" fillId="0" borderId="1" xfId="13" applyFont="1" applyFill="1" applyBorder="1" applyAlignment="1" applyProtection="1">
      <alignment horizontal="left" vertical="center" wrapText="1"/>
      <protection hidden="1"/>
    </xf>
    <xf numFmtId="0" fontId="9" fillId="0" borderId="16" xfId="13" applyFont="1" applyFill="1" applyBorder="1" applyAlignment="1" applyProtection="1">
      <alignment horizontal="left" vertical="center" wrapText="1"/>
      <protection hidden="1"/>
    </xf>
    <xf numFmtId="0" fontId="9" fillId="0" borderId="16" xfId="13" applyFont="1" applyFill="1" applyBorder="1" applyAlignment="1">
      <alignment horizontal="left" vertical="center" wrapText="1"/>
    </xf>
    <xf numFmtId="0" fontId="10" fillId="0" borderId="0" xfId="11" applyFont="1" applyFill="1" applyProtection="1">
      <protection hidden="1"/>
    </xf>
    <xf numFmtId="0" fontId="10" fillId="0" borderId="0" xfId="11" applyFont="1" applyFill="1" applyAlignment="1" applyProtection="1">
      <alignment horizontal="center" vertical="center"/>
      <protection hidden="1"/>
    </xf>
    <xf numFmtId="0" fontId="10" fillId="0" borderId="0" xfId="4" applyFont="1" applyFill="1" applyAlignment="1" applyProtection="1">
      <alignment horizontal="center" vertical="center"/>
      <protection hidden="1"/>
    </xf>
    <xf numFmtId="0" fontId="10" fillId="0" borderId="0" xfId="4" applyFont="1" applyFill="1" applyProtection="1">
      <protection hidden="1"/>
    </xf>
    <xf numFmtId="49" fontId="10" fillId="0" borderId="0" xfId="4" applyNumberFormat="1" applyFont="1" applyFill="1" applyProtection="1">
      <protection hidden="1"/>
    </xf>
    <xf numFmtId="0" fontId="10" fillId="0" borderId="0" xfId="5" applyFont="1" applyFill="1" applyAlignment="1" applyProtection="1">
      <alignment horizontal="right" vertical="center"/>
      <protection hidden="1"/>
    </xf>
    <xf numFmtId="0" fontId="85" fillId="0" borderId="0" xfId="5" applyFont="1" applyFill="1" applyAlignment="1" applyProtection="1">
      <alignment horizontal="right" vertical="center"/>
      <protection hidden="1"/>
    </xf>
    <xf numFmtId="0" fontId="37" fillId="0" borderId="0" xfId="4" applyFont="1" applyFill="1" applyAlignment="1" applyProtection="1">
      <alignment horizontal="center" vertical="center"/>
      <protection hidden="1"/>
    </xf>
    <xf numFmtId="0" fontId="4" fillId="0" borderId="0" xfId="4" applyFont="1" applyFill="1" applyAlignment="1" applyProtection="1">
      <alignment horizontal="left" vertical="center"/>
      <protection hidden="1"/>
    </xf>
    <xf numFmtId="0" fontId="39" fillId="0" borderId="0" xfId="4" applyFont="1" applyFill="1" applyAlignment="1" applyProtection="1">
      <alignment horizontal="center" vertical="center"/>
      <protection hidden="1"/>
    </xf>
    <xf numFmtId="49" fontId="4" fillId="0" borderId="0" xfId="4" applyNumberFormat="1" applyFont="1" applyFill="1" applyAlignment="1" applyProtection="1">
      <alignment horizontal="left" vertical="center"/>
      <protection hidden="1"/>
    </xf>
    <xf numFmtId="0" fontId="10" fillId="0" borderId="0" xfId="4" applyFont="1" applyFill="1" applyAlignment="1" applyProtection="1">
      <alignment horizontal="left" vertical="center" wrapText="1"/>
      <protection hidden="1"/>
    </xf>
    <xf numFmtId="0" fontId="29" fillId="0" borderId="0" xfId="4" applyFont="1" applyFill="1" applyAlignment="1" applyProtection="1">
      <alignment horizontal="left" vertical="center" wrapText="1"/>
      <protection hidden="1"/>
    </xf>
    <xf numFmtId="0" fontId="51" fillId="0" borderId="18" xfId="4" applyFont="1" applyFill="1" applyBorder="1" applyAlignment="1" applyProtection="1">
      <alignment horizontal="center" vertical="top" wrapText="1"/>
      <protection hidden="1"/>
    </xf>
    <xf numFmtId="0" fontId="51" fillId="0" borderId="19" xfId="4" applyFont="1" applyFill="1" applyBorder="1" applyAlignment="1" applyProtection="1">
      <alignment horizontal="center" vertical="top"/>
      <protection hidden="1"/>
    </xf>
    <xf numFmtId="1" fontId="51" fillId="0" borderId="19" xfId="4" applyNumberFormat="1" applyFont="1" applyFill="1" applyBorder="1" applyAlignment="1" applyProtection="1">
      <alignment horizontal="center" vertical="top" wrapText="1"/>
      <protection hidden="1"/>
    </xf>
    <xf numFmtId="0" fontId="51" fillId="0" borderId="19" xfId="4" applyFont="1" applyFill="1" applyBorder="1" applyAlignment="1" applyProtection="1">
      <alignment horizontal="center" vertical="top" wrapText="1"/>
      <protection hidden="1"/>
    </xf>
    <xf numFmtId="49" fontId="51" fillId="0" borderId="19" xfId="4" applyNumberFormat="1" applyFont="1" applyFill="1" applyBorder="1" applyAlignment="1" applyProtection="1">
      <alignment horizontal="center" vertical="top" wrapText="1"/>
      <protection hidden="1"/>
    </xf>
    <xf numFmtId="0" fontId="51" fillId="0" borderId="20" xfId="4" applyFont="1" applyFill="1" applyBorder="1" applyAlignment="1" applyProtection="1">
      <alignment horizontal="center" vertical="top" wrapText="1"/>
      <protection hidden="1"/>
    </xf>
    <xf numFmtId="0" fontId="4" fillId="0" borderId="30" xfId="4" applyFont="1" applyFill="1" applyBorder="1" applyAlignment="1" applyProtection="1">
      <alignment horizontal="center" vertical="center" wrapText="1"/>
      <protection hidden="1"/>
    </xf>
    <xf numFmtId="0" fontId="4" fillId="0" borderId="17" xfId="4" applyFont="1" applyFill="1" applyBorder="1" applyAlignment="1" applyProtection="1">
      <alignment horizontal="left" vertical="center" wrapText="1"/>
      <protection hidden="1"/>
    </xf>
    <xf numFmtId="1" fontId="25" fillId="0" borderId="17" xfId="4" applyNumberFormat="1" applyFont="1" applyFill="1" applyBorder="1" applyAlignment="1" applyProtection="1">
      <alignment horizontal="left" vertical="center" wrapText="1"/>
      <protection hidden="1"/>
    </xf>
    <xf numFmtId="0" fontId="41" fillId="0" borderId="17" xfId="4" applyFont="1" applyFill="1" applyBorder="1" applyAlignment="1" applyProtection="1">
      <alignment horizontal="left" vertical="center" wrapText="1"/>
      <protection hidden="1"/>
    </xf>
    <xf numFmtId="0" fontId="25" fillId="0" borderId="17" xfId="4" applyFont="1" applyFill="1" applyBorder="1" applyAlignment="1" applyProtection="1">
      <alignment horizontal="left" vertical="center" wrapText="1"/>
      <protection hidden="1"/>
    </xf>
    <xf numFmtId="165" fontId="25" fillId="0" borderId="17" xfId="4" applyNumberFormat="1" applyFont="1" applyFill="1" applyBorder="1" applyAlignment="1" applyProtection="1">
      <alignment horizontal="left" vertical="center" wrapText="1"/>
      <protection hidden="1"/>
    </xf>
    <xf numFmtId="3" fontId="9" fillId="0" borderId="1" xfId="13" applyNumberFormat="1" applyFont="1" applyFill="1" applyBorder="1" applyAlignment="1" applyProtection="1">
      <alignment horizontal="left" vertical="center" wrapText="1"/>
      <protection hidden="1"/>
    </xf>
    <xf numFmtId="1" fontId="25" fillId="0" borderId="1" xfId="4" applyNumberFormat="1" applyFont="1" applyFill="1" applyBorder="1" applyAlignment="1" applyProtection="1">
      <alignment horizontal="left" vertical="center" wrapText="1"/>
      <protection hidden="1"/>
    </xf>
    <xf numFmtId="0" fontId="41" fillId="0" borderId="1" xfId="4" applyFont="1" applyFill="1" applyBorder="1" applyAlignment="1" applyProtection="1">
      <alignment horizontal="left" vertical="center" wrapText="1"/>
      <protection hidden="1"/>
    </xf>
    <xf numFmtId="0" fontId="25" fillId="0" borderId="1" xfId="4" applyFont="1" applyFill="1" applyBorder="1" applyAlignment="1" applyProtection="1">
      <alignment horizontal="left" vertical="center" wrapText="1"/>
      <protection hidden="1"/>
    </xf>
    <xf numFmtId="0" fontId="4" fillId="0" borderId="24" xfId="4" applyFont="1" applyFill="1" applyBorder="1" applyAlignment="1" applyProtection="1">
      <alignment horizontal="center" vertical="center" wrapText="1"/>
      <protection hidden="1"/>
    </xf>
    <xf numFmtId="1" fontId="25" fillId="0" borderId="4" xfId="4" applyNumberFormat="1" applyFont="1" applyFill="1" applyBorder="1" applyAlignment="1" applyProtection="1">
      <alignment horizontal="left" vertical="center" wrapText="1"/>
      <protection hidden="1"/>
    </xf>
    <xf numFmtId="0" fontId="41" fillId="0" borderId="4" xfId="4" applyFont="1" applyFill="1" applyBorder="1" applyAlignment="1" applyProtection="1">
      <alignment horizontal="left" vertical="center" wrapText="1"/>
      <protection hidden="1"/>
    </xf>
    <xf numFmtId="0" fontId="25" fillId="0" borderId="4" xfId="4" applyFont="1" applyFill="1" applyBorder="1" applyAlignment="1" applyProtection="1">
      <alignment horizontal="left" vertical="center" wrapText="1"/>
      <protection hidden="1"/>
    </xf>
    <xf numFmtId="49" fontId="9" fillId="0" borderId="4" xfId="13" applyNumberFormat="1" applyFont="1" applyFill="1" applyBorder="1" applyAlignment="1" applyProtection="1">
      <alignment horizontal="left" vertical="center" wrapText="1"/>
      <protection hidden="1"/>
    </xf>
    <xf numFmtId="0" fontId="4" fillId="0" borderId="33" xfId="4" applyFont="1" applyFill="1" applyBorder="1" applyAlignment="1" applyProtection="1">
      <alignment horizontal="center" vertical="center"/>
      <protection hidden="1"/>
    </xf>
    <xf numFmtId="0" fontId="9" fillId="0" borderId="2" xfId="13" applyFont="1" applyFill="1" applyBorder="1" applyAlignment="1" applyProtection="1">
      <alignment horizontal="left" vertical="center" wrapText="1"/>
      <protection hidden="1"/>
    </xf>
    <xf numFmtId="3" fontId="9" fillId="0" borderId="2" xfId="13" applyNumberFormat="1" applyFont="1" applyFill="1" applyBorder="1" applyAlignment="1" applyProtection="1">
      <alignment horizontal="left" vertical="center" wrapText="1"/>
      <protection hidden="1"/>
    </xf>
    <xf numFmtId="0" fontId="9" fillId="0" borderId="17" xfId="13" applyFont="1" applyFill="1" applyBorder="1" applyAlignment="1" applyProtection="1">
      <alignment horizontal="left" vertical="center" wrapText="1"/>
      <protection hidden="1"/>
    </xf>
    <xf numFmtId="3" fontId="9" fillId="0" borderId="17" xfId="13" applyNumberFormat="1" applyFont="1" applyFill="1" applyBorder="1" applyAlignment="1" applyProtection="1">
      <alignment horizontal="left" vertical="center" wrapText="1"/>
      <protection hidden="1"/>
    </xf>
    <xf numFmtId="0" fontId="4" fillId="0" borderId="28" xfId="4" applyFont="1" applyFill="1" applyBorder="1" applyAlignment="1" applyProtection="1">
      <alignment horizontal="center" vertical="center"/>
      <protection hidden="1"/>
    </xf>
    <xf numFmtId="3" fontId="9" fillId="0" borderId="16" xfId="13" applyNumberFormat="1" applyFont="1" applyFill="1" applyBorder="1" applyAlignment="1" applyProtection="1">
      <alignment horizontal="left" vertical="center" wrapText="1"/>
      <protection hidden="1"/>
    </xf>
    <xf numFmtId="49" fontId="25" fillId="0" borderId="17" xfId="4" applyNumberFormat="1" applyFont="1" applyFill="1" applyBorder="1" applyAlignment="1" applyProtection="1">
      <alignment horizontal="left" vertical="center" wrapText="1"/>
      <protection hidden="1"/>
    </xf>
    <xf numFmtId="0" fontId="4" fillId="0" borderId="31" xfId="4" applyFont="1" applyFill="1" applyBorder="1" applyAlignment="1" applyProtection="1">
      <alignment horizontal="left" vertical="center" wrapText="1"/>
      <protection hidden="1"/>
    </xf>
    <xf numFmtId="0" fontId="4" fillId="0" borderId="28" xfId="4" applyFont="1" applyFill="1" applyBorder="1" applyAlignment="1" applyProtection="1">
      <alignment horizontal="center" vertical="center" wrapText="1"/>
      <protection hidden="1"/>
    </xf>
    <xf numFmtId="0" fontId="0" fillId="0" borderId="30" xfId="0" applyFill="1" applyBorder="1" applyAlignment="1">
      <alignment horizontal="center" vertical="center" wrapText="1"/>
    </xf>
    <xf numFmtId="165" fontId="9" fillId="0" borderId="1" xfId="13" applyNumberFormat="1" applyFont="1" applyFill="1" applyBorder="1" applyAlignment="1">
      <alignment horizontal="left" vertical="center" wrapText="1"/>
    </xf>
    <xf numFmtId="49" fontId="4" fillId="0" borderId="1" xfId="4" applyNumberFormat="1" applyFont="1" applyFill="1" applyBorder="1" applyAlignment="1" applyProtection="1">
      <alignment horizontal="left" vertical="center"/>
      <protection hidden="1"/>
    </xf>
    <xf numFmtId="0" fontId="0" fillId="0" borderId="26" xfId="0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/>
    </xf>
    <xf numFmtId="0" fontId="0" fillId="0" borderId="28" xfId="0" applyFill="1" applyBorder="1" applyAlignment="1">
      <alignment horizontal="center" vertical="center" wrapText="1"/>
    </xf>
    <xf numFmtId="0" fontId="9" fillId="0" borderId="2" xfId="13" applyFont="1" applyFill="1" applyBorder="1" applyAlignment="1">
      <alignment horizontal="left" vertical="center" wrapText="1"/>
    </xf>
    <xf numFmtId="0" fontId="9" fillId="0" borderId="2" xfId="4" applyFont="1" applyFill="1" applyBorder="1" applyAlignment="1" applyProtection="1">
      <alignment horizontal="left" vertical="center"/>
      <protection hidden="1"/>
    </xf>
    <xf numFmtId="49" fontId="4" fillId="0" borderId="2" xfId="4" applyNumberFormat="1" applyFont="1" applyFill="1" applyBorder="1" applyAlignment="1" applyProtection="1">
      <alignment horizontal="left" vertical="center"/>
      <protection hidden="1"/>
    </xf>
    <xf numFmtId="3" fontId="9" fillId="0" borderId="4" xfId="13" applyNumberFormat="1" applyFont="1" applyFill="1" applyBorder="1" applyAlignment="1" applyProtection="1">
      <alignment horizontal="left" vertical="center" wrapText="1"/>
      <protection hidden="1"/>
    </xf>
    <xf numFmtId="164" fontId="9" fillId="0" borderId="1" xfId="4" applyNumberFormat="1" applyFont="1" applyFill="1" applyBorder="1" applyAlignment="1" applyProtection="1">
      <alignment horizontal="left" vertical="center" wrapText="1"/>
      <protection hidden="1"/>
    </xf>
    <xf numFmtId="0" fontId="4" fillId="0" borderId="33" xfId="4" applyFont="1" applyFill="1" applyBorder="1" applyAlignment="1" applyProtection="1">
      <alignment horizontal="center" vertical="center" wrapText="1"/>
      <protection hidden="1"/>
    </xf>
    <xf numFmtId="164" fontId="9" fillId="0" borderId="2" xfId="4" applyNumberFormat="1" applyFont="1" applyFill="1" applyBorder="1" applyAlignment="1" applyProtection="1">
      <alignment horizontal="left" vertical="center" wrapText="1"/>
      <protection hidden="1"/>
    </xf>
    <xf numFmtId="164" fontId="9" fillId="0" borderId="16" xfId="4" applyNumberFormat="1" applyFont="1" applyFill="1" applyBorder="1" applyAlignment="1" applyProtection="1">
      <alignment horizontal="left" vertical="center" wrapText="1"/>
      <protection hidden="1"/>
    </xf>
    <xf numFmtId="164" fontId="9" fillId="0" borderId="4" xfId="4" applyNumberFormat="1" applyFont="1" applyFill="1" applyBorder="1" applyAlignment="1" applyProtection="1">
      <alignment horizontal="left" vertical="center" wrapText="1"/>
      <protection hidden="1"/>
    </xf>
    <xf numFmtId="0" fontId="9" fillId="0" borderId="4" xfId="13" applyFont="1" applyFill="1" applyBorder="1" applyAlignment="1" applyProtection="1">
      <alignment horizontal="left" vertical="center" wrapText="1"/>
      <protection hidden="1"/>
    </xf>
    <xf numFmtId="0" fontId="4" fillId="0" borderId="30" xfId="4" applyFont="1" applyFill="1" applyBorder="1" applyAlignment="1" applyProtection="1">
      <alignment horizontal="center" vertical="center"/>
      <protection hidden="1"/>
    </xf>
    <xf numFmtId="0" fontId="4" fillId="0" borderId="17" xfId="4" applyFont="1" applyFill="1" applyBorder="1" applyAlignment="1" applyProtection="1">
      <alignment horizontal="center" vertical="center"/>
      <protection hidden="1"/>
    </xf>
    <xf numFmtId="1" fontId="4" fillId="0" borderId="17" xfId="4" applyNumberFormat="1" applyFont="1" applyFill="1" applyBorder="1" applyAlignment="1" applyProtection="1">
      <alignment horizontal="left" vertical="center" wrapText="1"/>
      <protection hidden="1"/>
    </xf>
    <xf numFmtId="0" fontId="4" fillId="0" borderId="17" xfId="4" applyFont="1" applyFill="1" applyBorder="1" applyAlignment="1" applyProtection="1">
      <alignment horizontal="right" vertical="center"/>
      <protection hidden="1"/>
    </xf>
    <xf numFmtId="0" fontId="78" fillId="0" borderId="1" xfId="0" applyFont="1" applyFill="1" applyBorder="1" applyAlignment="1">
      <alignment horizontal="left" vertical="center" wrapText="1"/>
    </xf>
    <xf numFmtId="0" fontId="4" fillId="0" borderId="1" xfId="4" applyFont="1" applyFill="1" applyBorder="1" applyAlignment="1" applyProtection="1">
      <alignment horizontal="left" vertical="center" wrapText="1"/>
      <protection hidden="1"/>
    </xf>
    <xf numFmtId="0" fontId="4" fillId="0" borderId="1" xfId="4" applyFont="1" applyFill="1" applyBorder="1" applyAlignment="1" applyProtection="1">
      <alignment horizontal="left" vertical="center"/>
      <protection hidden="1"/>
    </xf>
    <xf numFmtId="0" fontId="4" fillId="0" borderId="16" xfId="4" applyFont="1" applyFill="1" applyBorder="1" applyAlignment="1" applyProtection="1">
      <alignment horizontal="left" vertical="center"/>
      <protection hidden="1"/>
    </xf>
    <xf numFmtId="0" fontId="0" fillId="0" borderId="1" xfId="0" applyFill="1" applyBorder="1" applyAlignment="1">
      <alignment horizontal="left" vertical="center"/>
    </xf>
    <xf numFmtId="0" fontId="4" fillId="0" borderId="2" xfId="4" applyFont="1" applyFill="1" applyBorder="1" applyAlignment="1" applyProtection="1">
      <alignment horizontal="left" vertical="center" wrapText="1"/>
      <protection hidden="1"/>
    </xf>
    <xf numFmtId="0" fontId="4" fillId="0" borderId="4" xfId="4" applyFont="1" applyFill="1" applyBorder="1" applyAlignment="1" applyProtection="1">
      <alignment horizontal="left" vertical="center" wrapText="1"/>
      <protection hidden="1"/>
    </xf>
    <xf numFmtId="0" fontId="76" fillId="0" borderId="16" xfId="0" applyFont="1" applyFill="1" applyBorder="1" applyAlignment="1">
      <alignment horizontal="center" vertical="center" wrapText="1"/>
    </xf>
    <xf numFmtId="0" fontId="73" fillId="0" borderId="2" xfId="0" applyFont="1" applyFill="1" applyBorder="1" applyAlignment="1">
      <alignment horizontal="center" vertical="center" wrapText="1"/>
    </xf>
    <xf numFmtId="0" fontId="73" fillId="0" borderId="1" xfId="0" applyFont="1" applyFill="1" applyBorder="1" applyAlignment="1" applyProtection="1">
      <alignment horizontal="center" vertical="center"/>
      <protection hidden="1"/>
    </xf>
    <xf numFmtId="0" fontId="29" fillId="0" borderId="30" xfId="0" applyFont="1" applyFill="1" applyBorder="1" applyAlignment="1">
      <alignment horizontal="center" vertical="center"/>
    </xf>
    <xf numFmtId="0" fontId="41" fillId="0" borderId="17" xfId="0" applyFont="1" applyFill="1" applyBorder="1" applyAlignment="1">
      <alignment horizontal="left" vertical="center" wrapText="1"/>
    </xf>
    <xf numFmtId="0" fontId="0" fillId="0" borderId="17" xfId="0" applyFill="1" applyBorder="1" applyAlignment="1">
      <alignment horizontal="right" vertical="center"/>
    </xf>
    <xf numFmtId="0" fontId="31" fillId="0" borderId="1" xfId="0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 vertical="center"/>
    </xf>
    <xf numFmtId="0" fontId="29" fillId="0" borderId="26" xfId="0" applyFont="1" applyFill="1" applyBorder="1" applyAlignment="1">
      <alignment horizontal="center" vertical="center"/>
    </xf>
    <xf numFmtId="1" fontId="0" fillId="0" borderId="2" xfId="0" applyNumberFormat="1" applyFill="1" applyBorder="1" applyAlignment="1">
      <alignment horizontal="left" vertical="center"/>
    </xf>
    <xf numFmtId="0" fontId="29" fillId="0" borderId="28" xfId="0" applyFont="1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/>
    </xf>
    <xf numFmtId="0" fontId="9" fillId="0" borderId="1" xfId="13" applyFont="1" applyFill="1" applyBorder="1" applyAlignment="1">
      <alignment wrapText="1"/>
    </xf>
    <xf numFmtId="0" fontId="29" fillId="0" borderId="28" xfId="0" applyFont="1" applyFill="1" applyBorder="1" applyAlignment="1">
      <alignment horizontal="center" vertical="center"/>
    </xf>
    <xf numFmtId="0" fontId="4" fillId="0" borderId="26" xfId="4" applyFont="1" applyFill="1" applyBorder="1" applyAlignment="1" applyProtection="1">
      <alignment horizontal="center" vertical="center"/>
      <protection hidden="1"/>
    </xf>
    <xf numFmtId="0" fontId="15" fillId="0" borderId="4" xfId="13" applyFont="1" applyFill="1" applyBorder="1" applyAlignment="1" applyProtection="1">
      <alignment horizontal="left" vertical="center" wrapText="1"/>
      <protection hidden="1"/>
    </xf>
    <xf numFmtId="0" fontId="4" fillId="0" borderId="4" xfId="4" applyFont="1" applyFill="1" applyBorder="1" applyAlignment="1" applyProtection="1">
      <alignment horizontal="left" vertical="center"/>
      <protection hidden="1"/>
    </xf>
    <xf numFmtId="1" fontId="4" fillId="0" borderId="4" xfId="4" applyNumberFormat="1" applyFont="1" applyFill="1" applyBorder="1" applyAlignment="1" applyProtection="1">
      <alignment horizontal="left" vertical="center" wrapText="1"/>
      <protection hidden="1"/>
    </xf>
    <xf numFmtId="0" fontId="9" fillId="0" borderId="1" xfId="12" applyFont="1" applyFill="1" applyBorder="1" applyAlignment="1" applyProtection="1">
      <alignment horizontal="left" vertical="center" wrapText="1"/>
      <protection hidden="1"/>
    </xf>
    <xf numFmtId="0" fontId="11" fillId="0" borderId="1" xfId="12" applyFont="1" applyFill="1" applyBorder="1" applyAlignment="1" applyProtection="1">
      <alignment horizontal="left" vertical="center" wrapText="1"/>
      <protection hidden="1"/>
    </xf>
    <xf numFmtId="0" fontId="9" fillId="0" borderId="16" xfId="12" applyFont="1" applyFill="1" applyBorder="1" applyAlignment="1" applyProtection="1">
      <alignment horizontal="left" vertical="center" wrapText="1"/>
      <protection hidden="1"/>
    </xf>
    <xf numFmtId="1" fontId="4" fillId="0" borderId="16" xfId="4" applyNumberFormat="1" applyFont="1" applyFill="1" applyBorder="1" applyAlignment="1" applyProtection="1">
      <alignment horizontal="left" vertical="center"/>
      <protection hidden="1"/>
    </xf>
    <xf numFmtId="0" fontId="4" fillId="0" borderId="24" xfId="4" applyFont="1" applyFill="1" applyBorder="1" applyAlignment="1" applyProtection="1">
      <alignment horizontal="center" vertical="center"/>
      <protection hidden="1"/>
    </xf>
    <xf numFmtId="0" fontId="31" fillId="0" borderId="4" xfId="4" applyFont="1" applyFill="1" applyBorder="1" applyAlignment="1" applyProtection="1">
      <alignment horizontal="left" vertical="center"/>
      <protection hidden="1"/>
    </xf>
    <xf numFmtId="0" fontId="9" fillId="0" borderId="1" xfId="13" applyFont="1" applyFill="1" applyBorder="1" applyAlignment="1" applyProtection="1">
      <alignment wrapText="1"/>
      <protection hidden="1"/>
    </xf>
    <xf numFmtId="0" fontId="31" fillId="0" borderId="17" xfId="4" applyFont="1" applyFill="1" applyBorder="1" applyAlignment="1" applyProtection="1">
      <alignment horizontal="left" vertical="center"/>
      <protection hidden="1"/>
    </xf>
    <xf numFmtId="0" fontId="9" fillId="0" borderId="4" xfId="12" applyFont="1" applyFill="1" applyBorder="1" applyAlignment="1" applyProtection="1">
      <alignment horizontal="left" vertical="center" wrapText="1"/>
      <protection hidden="1"/>
    </xf>
    <xf numFmtId="0" fontId="41" fillId="0" borderId="4" xfId="4" applyFont="1" applyFill="1" applyBorder="1" applyAlignment="1" applyProtection="1">
      <alignment horizontal="left" vertical="center"/>
      <protection hidden="1"/>
    </xf>
    <xf numFmtId="0" fontId="0" fillId="0" borderId="30" xfId="0" applyFill="1" applyBorder="1" applyAlignment="1">
      <alignment horizontal="center" vertical="center"/>
    </xf>
    <xf numFmtId="0" fontId="4" fillId="0" borderId="1" xfId="4" applyFont="1" applyFill="1" applyBorder="1" applyAlignment="1" applyProtection="1">
      <alignment horizontal="right" vertical="center"/>
      <protection hidden="1"/>
    </xf>
    <xf numFmtId="1" fontId="4" fillId="0" borderId="2" xfId="4" applyNumberFormat="1" applyFont="1" applyFill="1" applyBorder="1" applyAlignment="1" applyProtection="1">
      <alignment horizontal="left" vertical="center"/>
      <protection hidden="1"/>
    </xf>
    <xf numFmtId="0" fontId="0" fillId="0" borderId="24" xfId="0" applyFill="1" applyBorder="1" applyAlignment="1" applyProtection="1">
      <alignment horizontal="center" vertical="center"/>
      <protection hidden="1"/>
    </xf>
    <xf numFmtId="0" fontId="0" fillId="0" borderId="4" xfId="0" applyFill="1" applyBorder="1" applyAlignment="1" applyProtection="1">
      <alignment horizontal="left" vertical="center"/>
      <protection hidden="1"/>
    </xf>
    <xf numFmtId="1" fontId="0" fillId="0" borderId="4" xfId="0" applyNumberFormat="1" applyFill="1" applyBorder="1" applyAlignment="1" applyProtection="1">
      <alignment horizontal="left" vertical="center" wrapText="1"/>
      <protection hidden="1"/>
    </xf>
    <xf numFmtId="0" fontId="41" fillId="0" borderId="4" xfId="0" applyFont="1" applyFill="1" applyBorder="1" applyAlignment="1" applyProtection="1">
      <alignment horizontal="left" vertical="center" wrapText="1"/>
      <protection hidden="1"/>
    </xf>
    <xf numFmtId="0" fontId="0" fillId="0" borderId="4" xfId="0" applyFill="1" applyBorder="1" applyAlignment="1" applyProtection="1">
      <alignment horizontal="right" vertical="center"/>
      <protection hidden="1"/>
    </xf>
    <xf numFmtId="0" fontId="31" fillId="0" borderId="4" xfId="0" applyFont="1" applyFill="1" applyBorder="1" applyAlignment="1" applyProtection="1">
      <alignment horizontal="left" vertical="center"/>
      <protection hidden="1"/>
    </xf>
    <xf numFmtId="0" fontId="0" fillId="0" borderId="26" xfId="0" applyFill="1" applyBorder="1" applyAlignment="1" applyProtection="1">
      <alignment horizontal="center" vertical="center" wrapText="1"/>
      <protection hidden="1"/>
    </xf>
    <xf numFmtId="1" fontId="0" fillId="0" borderId="1" xfId="0" applyNumberFormat="1" applyFill="1" applyBorder="1" applyAlignment="1" applyProtection="1">
      <alignment horizontal="left" vertical="center"/>
      <protection hidden="1"/>
    </xf>
    <xf numFmtId="1" fontId="38" fillId="0" borderId="1" xfId="4" applyNumberFormat="1" applyFont="1" applyFill="1" applyBorder="1" applyAlignment="1" applyProtection="1">
      <alignment horizontal="left" vertical="center" wrapText="1"/>
      <protection hidden="1"/>
    </xf>
    <xf numFmtId="0" fontId="41" fillId="0" borderId="1" xfId="0" applyFont="1" applyFill="1" applyBorder="1" applyAlignment="1">
      <alignment horizontal="left" vertical="center" wrapText="1"/>
    </xf>
    <xf numFmtId="0" fontId="0" fillId="0" borderId="17" xfId="0" applyFill="1" applyBorder="1" applyAlignment="1">
      <alignment horizontal="left" vertical="center"/>
    </xf>
    <xf numFmtId="0" fontId="5" fillId="0" borderId="1" xfId="13" applyFont="1" applyFill="1" applyBorder="1" applyAlignment="1" applyProtection="1">
      <alignment wrapText="1"/>
      <protection hidden="1"/>
    </xf>
    <xf numFmtId="0" fontId="9" fillId="0" borderId="39" xfId="13" applyFont="1" applyFill="1" applyBorder="1" applyAlignment="1" applyProtection="1">
      <alignment horizontal="left" vertical="center" wrapText="1"/>
      <protection hidden="1"/>
    </xf>
    <xf numFmtId="1" fontId="4" fillId="0" borderId="39" xfId="4" applyNumberFormat="1" applyFont="1" applyFill="1" applyBorder="1" applyAlignment="1" applyProtection="1">
      <alignment horizontal="left" vertical="center"/>
      <protection hidden="1"/>
    </xf>
    <xf numFmtId="0" fontId="37" fillId="0" borderId="30" xfId="4" applyFont="1" applyFill="1" applyBorder="1" applyAlignment="1" applyProtection="1">
      <alignment horizontal="center" vertical="center"/>
      <protection hidden="1"/>
    </xf>
    <xf numFmtId="0" fontId="29" fillId="0" borderId="17" xfId="4" applyFont="1" applyFill="1" applyBorder="1" applyAlignment="1" applyProtection="1">
      <alignment horizontal="right" vertical="center"/>
      <protection hidden="1"/>
    </xf>
    <xf numFmtId="0" fontId="37" fillId="0" borderId="26" xfId="4" applyFont="1" applyFill="1" applyBorder="1" applyAlignment="1" applyProtection="1">
      <alignment horizontal="center" vertical="center" wrapText="1"/>
      <protection hidden="1"/>
    </xf>
    <xf numFmtId="0" fontId="37" fillId="0" borderId="28" xfId="4" applyFont="1" applyFill="1" applyBorder="1" applyAlignment="1" applyProtection="1">
      <alignment horizontal="center" vertical="center"/>
      <protection hidden="1"/>
    </xf>
    <xf numFmtId="0" fontId="37" fillId="0" borderId="24" xfId="4" applyFont="1" applyFill="1" applyBorder="1" applyAlignment="1" applyProtection="1">
      <alignment horizontal="center" vertical="center"/>
      <protection hidden="1"/>
    </xf>
    <xf numFmtId="1" fontId="38" fillId="0" borderId="4" xfId="4" applyNumberFormat="1" applyFont="1" applyFill="1" applyBorder="1" applyAlignment="1" applyProtection="1">
      <alignment horizontal="left" vertical="center" wrapText="1"/>
      <protection hidden="1"/>
    </xf>
    <xf numFmtId="0" fontId="29" fillId="0" borderId="4" xfId="4" applyFont="1" applyFill="1" applyBorder="1" applyAlignment="1" applyProtection="1">
      <alignment horizontal="right" vertical="center"/>
      <protection hidden="1"/>
    </xf>
    <xf numFmtId="0" fontId="37" fillId="0" borderId="33" xfId="4" applyFont="1" applyFill="1" applyBorder="1" applyAlignment="1" applyProtection="1">
      <alignment horizontal="center" vertical="center" wrapText="1"/>
      <protection hidden="1"/>
    </xf>
    <xf numFmtId="0" fontId="29" fillId="0" borderId="31" xfId="4" applyFont="1" applyFill="1" applyBorder="1" applyAlignment="1" applyProtection="1">
      <alignment horizontal="left" vertical="center" wrapText="1"/>
      <protection hidden="1"/>
    </xf>
    <xf numFmtId="0" fontId="37" fillId="0" borderId="28" xfId="4" applyFont="1" applyFill="1" applyBorder="1" applyAlignment="1" applyProtection="1">
      <alignment horizontal="center" vertical="center" wrapText="1"/>
      <protection hidden="1"/>
    </xf>
    <xf numFmtId="0" fontId="11" fillId="0" borderId="16" xfId="4" applyFont="1" applyFill="1" applyBorder="1" applyProtection="1">
      <protection hidden="1"/>
    </xf>
    <xf numFmtId="0" fontId="37" fillId="0" borderId="44" xfId="4" applyFont="1" applyFill="1" applyBorder="1" applyAlignment="1" applyProtection="1">
      <alignment horizontal="center" vertical="center"/>
      <protection hidden="1"/>
    </xf>
    <xf numFmtId="0" fontId="4" fillId="0" borderId="37" xfId="4" applyFont="1" applyFill="1" applyBorder="1" applyAlignment="1" applyProtection="1">
      <alignment horizontal="center" vertical="center"/>
      <protection hidden="1"/>
    </xf>
    <xf numFmtId="0" fontId="29" fillId="0" borderId="32" xfId="4" applyFont="1" applyFill="1" applyBorder="1" applyAlignment="1" applyProtection="1">
      <alignment horizontal="left" vertical="center" wrapText="1"/>
      <protection hidden="1"/>
    </xf>
    <xf numFmtId="0" fontId="37" fillId="0" borderId="45" xfId="4" applyFont="1" applyFill="1" applyBorder="1" applyAlignment="1" applyProtection="1">
      <alignment horizontal="center" vertical="center" wrapText="1"/>
      <protection hidden="1"/>
    </xf>
    <xf numFmtId="0" fontId="37" fillId="0" borderId="46" xfId="4" applyFont="1" applyFill="1" applyBorder="1" applyAlignment="1" applyProtection="1">
      <alignment horizontal="center" vertical="center" wrapText="1"/>
      <protection hidden="1"/>
    </xf>
    <xf numFmtId="0" fontId="37" fillId="0" borderId="56" xfId="4" applyFont="1" applyFill="1" applyBorder="1" applyAlignment="1" applyProtection="1">
      <alignment horizontal="center" vertical="center" wrapText="1"/>
      <protection hidden="1"/>
    </xf>
    <xf numFmtId="0" fontId="37" fillId="0" borderId="47" xfId="4" applyFont="1" applyFill="1" applyBorder="1" applyAlignment="1" applyProtection="1">
      <alignment horizontal="center" vertical="center" wrapText="1"/>
      <protection hidden="1"/>
    </xf>
    <xf numFmtId="0" fontId="37" fillId="0" borderId="45" xfId="4" applyFont="1" applyFill="1" applyBorder="1" applyAlignment="1" applyProtection="1">
      <alignment horizontal="center" vertical="center"/>
      <protection hidden="1"/>
    </xf>
    <xf numFmtId="0" fontId="37" fillId="0" borderId="47" xfId="4" applyFont="1" applyFill="1" applyBorder="1" applyAlignment="1" applyProtection="1">
      <alignment horizontal="center" vertical="center"/>
      <protection hidden="1"/>
    </xf>
    <xf numFmtId="0" fontId="10" fillId="0" borderId="45" xfId="4" applyFont="1" applyFill="1" applyBorder="1" applyAlignment="1" applyProtection="1">
      <alignment horizontal="center" vertical="center"/>
      <protection hidden="1"/>
    </xf>
    <xf numFmtId="0" fontId="9" fillId="0" borderId="30" xfId="4" applyFont="1" applyFill="1" applyBorder="1" applyAlignment="1" applyProtection="1">
      <alignment horizontal="left" vertical="center"/>
      <protection hidden="1"/>
    </xf>
    <xf numFmtId="1" fontId="44" fillId="0" borderId="17" xfId="4" applyNumberFormat="1" applyFont="1" applyFill="1" applyBorder="1" applyAlignment="1" applyProtection="1">
      <alignment horizontal="left" vertical="center" wrapText="1"/>
      <protection hidden="1"/>
    </xf>
    <xf numFmtId="0" fontId="9" fillId="0" borderId="17" xfId="4" applyFont="1" applyFill="1" applyBorder="1" applyAlignment="1" applyProtection="1">
      <alignment horizontal="left" vertical="center"/>
      <protection hidden="1"/>
    </xf>
    <xf numFmtId="0" fontId="10" fillId="0" borderId="46" xfId="4" applyFont="1" applyFill="1" applyBorder="1" applyAlignment="1" applyProtection="1">
      <alignment horizontal="center" vertical="center" wrapText="1"/>
      <protection hidden="1"/>
    </xf>
    <xf numFmtId="0" fontId="11" fillId="0" borderId="1" xfId="0" applyFont="1" applyFill="1" applyBorder="1" applyAlignment="1" applyProtection="1">
      <alignment horizontal="left"/>
      <protection hidden="1"/>
    </xf>
    <xf numFmtId="0" fontId="103" fillId="0" borderId="1" xfId="13" applyFont="1" applyFill="1" applyBorder="1" applyAlignment="1" applyProtection="1">
      <alignment horizontal="left" vertical="center" wrapText="1"/>
      <protection hidden="1"/>
    </xf>
    <xf numFmtId="0" fontId="104" fillId="0" borderId="1" xfId="13" applyFont="1" applyFill="1" applyBorder="1" applyAlignment="1" applyProtection="1">
      <alignment horizontal="left" vertical="center" wrapText="1"/>
      <protection hidden="1"/>
    </xf>
    <xf numFmtId="0" fontId="104" fillId="0" borderId="1" xfId="0" applyFont="1" applyFill="1" applyBorder="1" applyAlignment="1" applyProtection="1">
      <alignment horizontal="left"/>
      <protection hidden="1"/>
    </xf>
    <xf numFmtId="0" fontId="105" fillId="0" borderId="1" xfId="4" applyFont="1" applyFill="1" applyBorder="1" applyAlignment="1" applyProtection="1">
      <alignment horizontal="left" vertical="center"/>
      <protection hidden="1"/>
    </xf>
    <xf numFmtId="0" fontId="46" fillId="0" borderId="1" xfId="13" applyFont="1" applyFill="1" applyBorder="1" applyAlignment="1" applyProtection="1">
      <alignment horizontal="left" vertical="center" wrapText="1"/>
      <protection hidden="1"/>
    </xf>
    <xf numFmtId="0" fontId="106" fillId="0" borderId="1" xfId="13" applyFont="1" applyFill="1" applyBorder="1" applyAlignment="1" applyProtection="1">
      <alignment horizontal="left" vertical="center" wrapText="1"/>
      <protection hidden="1"/>
    </xf>
    <xf numFmtId="0" fontId="107" fillId="0" borderId="1" xfId="0" applyFont="1" applyFill="1" applyBorder="1" applyAlignment="1" applyProtection="1">
      <alignment horizontal="left"/>
      <protection hidden="1"/>
    </xf>
    <xf numFmtId="0" fontId="103" fillId="0" borderId="16" xfId="13" applyFont="1" applyFill="1" applyBorder="1" applyAlignment="1" applyProtection="1">
      <alignment horizontal="left" vertical="center" wrapText="1"/>
      <protection hidden="1"/>
    </xf>
    <xf numFmtId="0" fontId="104" fillId="0" borderId="16" xfId="13" applyFont="1" applyFill="1" applyBorder="1" applyAlignment="1" applyProtection="1">
      <alignment horizontal="left" vertical="center" wrapText="1"/>
      <protection hidden="1"/>
    </xf>
    <xf numFmtId="0" fontId="107" fillId="0" borderId="16" xfId="0" applyFont="1" applyFill="1" applyBorder="1" applyAlignment="1" applyProtection="1">
      <alignment horizontal="left"/>
      <protection hidden="1"/>
    </xf>
    <xf numFmtId="0" fontId="105" fillId="0" borderId="16" xfId="4" applyFont="1" applyFill="1" applyBorder="1" applyAlignment="1" applyProtection="1">
      <alignment horizontal="left" vertical="center"/>
      <protection hidden="1"/>
    </xf>
    <xf numFmtId="0" fontId="9" fillId="0" borderId="4" xfId="4" applyFont="1" applyFill="1" applyBorder="1" applyAlignment="1" applyProtection="1">
      <alignment horizontal="left" vertical="center"/>
      <protection hidden="1"/>
    </xf>
    <xf numFmtId="49" fontId="105" fillId="0" borderId="1" xfId="13" applyNumberFormat="1" applyFont="1" applyFill="1" applyBorder="1" applyAlignment="1" applyProtection="1">
      <alignment horizontal="left" vertical="center" wrapText="1"/>
      <protection hidden="1"/>
    </xf>
    <xf numFmtId="0" fontId="10" fillId="0" borderId="26" xfId="4" applyFont="1" applyFill="1" applyBorder="1" applyAlignment="1" applyProtection="1">
      <alignment horizontal="center" vertical="center" wrapText="1"/>
      <protection hidden="1"/>
    </xf>
    <xf numFmtId="0" fontId="9" fillId="0" borderId="16" xfId="4" applyFont="1" applyFill="1" applyBorder="1" applyAlignment="1" applyProtection="1">
      <alignment horizontal="left" vertical="center"/>
      <protection hidden="1"/>
    </xf>
    <xf numFmtId="0" fontId="37" fillId="0" borderId="48" xfId="4" applyFont="1" applyFill="1" applyBorder="1" applyAlignment="1" applyProtection="1">
      <alignment horizontal="center" vertical="center"/>
      <protection hidden="1"/>
    </xf>
    <xf numFmtId="0" fontId="4" fillId="0" borderId="30" xfId="4" applyFont="1" applyFill="1" applyBorder="1" applyAlignment="1" applyProtection="1">
      <alignment horizontal="left" vertical="center"/>
      <protection hidden="1"/>
    </xf>
    <xf numFmtId="0" fontId="10" fillId="0" borderId="47" xfId="4" applyFont="1" applyFill="1" applyBorder="1" applyAlignment="1" applyProtection="1">
      <alignment horizontal="center" vertical="center"/>
      <protection hidden="1"/>
    </xf>
    <xf numFmtId="49" fontId="105" fillId="0" borderId="16" xfId="13" applyNumberFormat="1" applyFont="1" applyFill="1" applyBorder="1" applyAlignment="1" applyProtection="1">
      <alignment horizontal="left" vertical="center" wrapText="1"/>
      <protection hidden="1"/>
    </xf>
    <xf numFmtId="0" fontId="10" fillId="0" borderId="30" xfId="4" applyFont="1" applyFill="1" applyBorder="1" applyAlignment="1" applyProtection="1">
      <alignment horizontal="center" vertical="center"/>
      <protection hidden="1"/>
    </xf>
    <xf numFmtId="0" fontId="10" fillId="0" borderId="28" xfId="4" applyFont="1" applyFill="1" applyBorder="1" applyAlignment="1" applyProtection="1">
      <alignment horizontal="center" vertical="center"/>
      <protection hidden="1"/>
    </xf>
    <xf numFmtId="49" fontId="29" fillId="0" borderId="4" xfId="4" applyNumberFormat="1" applyFont="1" applyFill="1" applyBorder="1" applyAlignment="1" applyProtection="1">
      <alignment horizontal="right" vertical="center"/>
      <protection hidden="1"/>
    </xf>
    <xf numFmtId="0" fontId="29" fillId="0" borderId="49" xfId="0" applyFont="1" applyFill="1" applyBorder="1" applyAlignment="1">
      <alignment horizontal="center" vertical="center"/>
    </xf>
    <xf numFmtId="0" fontId="41" fillId="0" borderId="17" xfId="0" applyFont="1" applyFill="1" applyBorder="1" applyAlignment="1">
      <alignment horizontal="left" vertical="center"/>
    </xf>
    <xf numFmtId="0" fontId="29" fillId="0" borderId="17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left" vertical="center"/>
    </xf>
    <xf numFmtId="0" fontId="41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right" vertical="center"/>
    </xf>
    <xf numFmtId="0" fontId="29" fillId="0" borderId="33" xfId="0" applyFont="1" applyFill="1" applyBorder="1" applyAlignment="1">
      <alignment horizontal="center" vertical="center"/>
    </xf>
    <xf numFmtId="0" fontId="11" fillId="0" borderId="2" xfId="13" applyFont="1" applyFill="1" applyBorder="1" applyAlignment="1">
      <alignment horizontal="left" vertical="center" wrapText="1"/>
    </xf>
    <xf numFmtId="0" fontId="29" fillId="0" borderId="24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left" vertical="center"/>
    </xf>
    <xf numFmtId="0" fontId="41" fillId="0" borderId="4" xfId="12" applyFont="1" applyFill="1" applyBorder="1" applyAlignment="1">
      <alignment horizontal="left" vertical="center" wrapText="1"/>
    </xf>
    <xf numFmtId="0" fontId="11" fillId="0" borderId="33" xfId="0" applyFont="1" applyFill="1" applyBorder="1" applyAlignment="1">
      <alignment horizontal="center" vertical="center"/>
    </xf>
    <xf numFmtId="1" fontId="9" fillId="0" borderId="1" xfId="0" applyNumberFormat="1" applyFont="1" applyFill="1" applyBorder="1" applyAlignment="1">
      <alignment horizontal="left" vertical="center"/>
    </xf>
    <xf numFmtId="0" fontId="11" fillId="0" borderId="35" xfId="0" applyFont="1" applyFill="1" applyBorder="1" applyAlignment="1">
      <alignment vertical="center" wrapText="1"/>
    </xf>
    <xf numFmtId="0" fontId="11" fillId="0" borderId="27" xfId="0" applyFont="1" applyFill="1" applyBorder="1" applyAlignment="1">
      <alignment vertical="center" wrapText="1"/>
    </xf>
    <xf numFmtId="0" fontId="11" fillId="0" borderId="36" xfId="0" applyFont="1" applyFill="1" applyBorder="1" applyAlignment="1">
      <alignment vertical="center" wrapText="1"/>
    </xf>
    <xf numFmtId="3" fontId="11" fillId="0" borderId="1" xfId="13" applyNumberFormat="1" applyFont="1" applyFill="1" applyBorder="1" applyAlignment="1">
      <alignment horizontal="left" vertical="center" wrapText="1"/>
    </xf>
    <xf numFmtId="0" fontId="0" fillId="0" borderId="1" xfId="0" applyFill="1" applyBorder="1" applyAlignment="1">
      <alignment vertical="center"/>
    </xf>
    <xf numFmtId="0" fontId="11" fillId="0" borderId="1" xfId="13" applyFont="1" applyFill="1" applyBorder="1" applyAlignment="1">
      <alignment horizontal="left" vertical="top" wrapText="1"/>
    </xf>
    <xf numFmtId="0" fontId="29" fillId="0" borderId="33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vertical="center"/>
    </xf>
    <xf numFmtId="0" fontId="11" fillId="0" borderId="2" xfId="13" applyFont="1" applyFill="1" applyBorder="1" applyAlignment="1">
      <alignment horizontal="left" vertical="top" wrapText="1"/>
    </xf>
    <xf numFmtId="0" fontId="0" fillId="0" borderId="17" xfId="0" applyFill="1" applyBorder="1" applyAlignment="1">
      <alignment vertical="center"/>
    </xf>
    <xf numFmtId="0" fontId="0" fillId="0" borderId="16" xfId="0" applyFill="1" applyBorder="1" applyAlignment="1">
      <alignment vertical="center"/>
    </xf>
    <xf numFmtId="0" fontId="11" fillId="0" borderId="16" xfId="13" applyFont="1" applyFill="1" applyBorder="1" applyAlignment="1">
      <alignment horizontal="left" vertical="top" wrapText="1"/>
    </xf>
    <xf numFmtId="0" fontId="50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165" fontId="9" fillId="0" borderId="0" xfId="0" applyNumberFormat="1" applyFont="1" applyFill="1" applyAlignment="1">
      <alignment horizontal="left" vertical="center"/>
    </xf>
    <xf numFmtId="0" fontId="11" fillId="0" borderId="0" xfId="0" applyFont="1" applyFill="1" applyAlignment="1">
      <alignment horizontal="left" vertical="center" wrapText="1"/>
    </xf>
    <xf numFmtId="0" fontId="29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0" fillId="0" borderId="0" xfId="0" applyNumberFormat="1" applyFill="1" applyAlignment="1">
      <alignment horizontal="left" vertical="center"/>
    </xf>
    <xf numFmtId="0" fontId="29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/>
    </xf>
    <xf numFmtId="1" fontId="11" fillId="0" borderId="1" xfId="0" applyNumberFormat="1" applyFont="1" applyFill="1" applyBorder="1" applyAlignment="1">
      <alignment horizontal="left" vertical="center" wrapText="1"/>
    </xf>
    <xf numFmtId="1" fontId="22" fillId="0" borderId="1" xfId="0" applyNumberFormat="1" applyFont="1" applyFill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9" fillId="0" borderId="3" xfId="0" applyFont="1" applyBorder="1"/>
    <xf numFmtId="0" fontId="9" fillId="0" borderId="4" xfId="0" applyFont="1" applyBorder="1"/>
    <xf numFmtId="0" fontId="9" fillId="0" borderId="2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right" vertical="center" wrapText="1"/>
    </xf>
    <xf numFmtId="0" fontId="15" fillId="0" borderId="9" xfId="0" applyFont="1" applyBorder="1" applyAlignment="1">
      <alignment horizontal="right" vertical="center" wrapText="1"/>
    </xf>
    <xf numFmtId="0" fontId="17" fillId="0" borderId="7" xfId="0" applyFont="1" applyBorder="1" applyAlignment="1">
      <alignment horizontal="left" vertical="center" wrapText="1"/>
    </xf>
    <xf numFmtId="0" fontId="17" fillId="0" borderId="8" xfId="0" applyFont="1" applyBorder="1" applyAlignment="1">
      <alignment horizontal="left" vertical="center" wrapText="1"/>
    </xf>
    <xf numFmtId="0" fontId="17" fillId="0" borderId="9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left" vertical="center"/>
    </xf>
    <xf numFmtId="0" fontId="17" fillId="0" borderId="8" xfId="0" applyFont="1" applyBorder="1" applyAlignment="1">
      <alignment horizontal="left" vertical="center"/>
    </xf>
    <xf numFmtId="0" fontId="16" fillId="3" borderId="0" xfId="0" applyFont="1" applyFill="1" applyAlignment="1">
      <alignment horizontal="center" vertical="center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top" wrapText="1"/>
    </xf>
    <xf numFmtId="0" fontId="17" fillId="0" borderId="8" xfId="0" applyFont="1" applyBorder="1" applyAlignment="1">
      <alignment horizontal="left" vertical="top" wrapText="1"/>
    </xf>
    <xf numFmtId="0" fontId="17" fillId="0" borderId="9" xfId="0" applyFont="1" applyBorder="1" applyAlignment="1">
      <alignment horizontal="left" vertical="top" wrapText="1"/>
    </xf>
    <xf numFmtId="0" fontId="15" fillId="0" borderId="9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top"/>
    </xf>
    <xf numFmtId="0" fontId="15" fillId="0" borderId="12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7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76" fillId="0" borderId="2" xfId="0" applyFont="1" applyBorder="1" applyAlignment="1">
      <alignment horizontal="center" vertical="center" wrapText="1"/>
    </xf>
    <xf numFmtId="0" fontId="76" fillId="0" borderId="4" xfId="0" applyFont="1" applyBorder="1" applyAlignment="1">
      <alignment horizontal="center" vertical="center" wrapText="1"/>
    </xf>
    <xf numFmtId="0" fontId="9" fillId="0" borderId="1" xfId="0" applyFont="1" applyBorder="1" applyAlignment="1" applyProtection="1">
      <alignment horizontal="center" vertical="center" wrapText="1"/>
      <protection hidden="1"/>
    </xf>
    <xf numFmtId="0" fontId="15" fillId="0" borderId="2" xfId="0" applyFont="1" applyBorder="1" applyAlignment="1" applyProtection="1">
      <alignment horizontal="center" vertical="center" wrapText="1"/>
      <protection hidden="1"/>
    </xf>
    <xf numFmtId="0" fontId="15" fillId="0" borderId="3" xfId="0" applyFont="1" applyBorder="1" applyAlignment="1" applyProtection="1">
      <alignment horizontal="center" vertical="center" wrapText="1"/>
      <protection hidden="1"/>
    </xf>
    <xf numFmtId="0" fontId="15" fillId="0" borderId="4" xfId="0" applyFont="1" applyBorder="1" applyAlignment="1" applyProtection="1">
      <alignment horizontal="center" vertical="center" wrapText="1"/>
      <protection hidden="1"/>
    </xf>
    <xf numFmtId="0" fontId="11" fillId="0" borderId="2" xfId="0" applyFont="1" applyBorder="1" applyAlignment="1" applyProtection="1">
      <alignment horizontal="left" vertical="center" wrapText="1"/>
      <protection hidden="1"/>
    </xf>
    <xf numFmtId="0" fontId="11" fillId="0" borderId="3" xfId="0" applyFont="1" applyBorder="1" applyAlignment="1" applyProtection="1">
      <alignment horizontal="left" vertical="center" wrapText="1"/>
      <protection hidden="1"/>
    </xf>
    <xf numFmtId="0" fontId="11" fillId="0" borderId="4" xfId="0" applyFont="1" applyBorder="1" applyAlignment="1" applyProtection="1">
      <alignment horizontal="left" vertical="center" wrapText="1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0" fontId="9" fillId="0" borderId="3" xfId="0" applyFont="1" applyBorder="1" applyAlignment="1" applyProtection="1">
      <alignment horizontal="center" vertical="center" wrapText="1"/>
      <protection hidden="1"/>
    </xf>
    <xf numFmtId="0" fontId="9" fillId="0" borderId="4" xfId="0" applyFont="1" applyBorder="1" applyAlignment="1" applyProtection="1">
      <alignment horizontal="center" vertical="center" wrapText="1"/>
      <protection hidden="1"/>
    </xf>
    <xf numFmtId="0" fontId="17" fillId="0" borderId="7" xfId="0" applyFont="1" applyBorder="1" applyAlignment="1" applyProtection="1">
      <alignment horizontal="left" vertical="center" wrapText="1"/>
      <protection hidden="1"/>
    </xf>
    <xf numFmtId="0" fontId="17" fillId="0" borderId="8" xfId="0" applyFont="1" applyBorder="1" applyAlignment="1" applyProtection="1">
      <alignment horizontal="left" vertical="center" wrapText="1"/>
      <protection hidden="1"/>
    </xf>
    <xf numFmtId="0" fontId="15" fillId="0" borderId="7" xfId="0" applyFont="1" applyBorder="1" applyAlignment="1" applyProtection="1">
      <alignment horizontal="center" vertical="center" wrapText="1"/>
      <protection hidden="1"/>
    </xf>
    <xf numFmtId="0" fontId="15" fillId="0" borderId="8" xfId="0" applyFont="1" applyBorder="1" applyAlignment="1" applyProtection="1">
      <alignment horizontal="center" vertical="center" wrapText="1"/>
      <protection hidden="1"/>
    </xf>
    <xf numFmtId="0" fontId="15" fillId="0" borderId="1" xfId="0" applyFont="1" applyBorder="1" applyAlignment="1" applyProtection="1">
      <alignment horizontal="center" vertical="center" wrapText="1"/>
      <protection hidden="1"/>
    </xf>
    <xf numFmtId="0" fontId="9" fillId="0" borderId="1" xfId="0" applyFont="1" applyBorder="1" applyAlignment="1" applyProtection="1">
      <alignment horizontal="left" vertical="center" wrapText="1"/>
      <protection hidden="1"/>
    </xf>
    <xf numFmtId="0" fontId="17" fillId="0" borderId="1" xfId="0" applyFont="1" applyBorder="1" applyAlignment="1" applyProtection="1">
      <alignment horizontal="left" vertical="center"/>
      <protection hidden="1"/>
    </xf>
    <xf numFmtId="0" fontId="76" fillId="0" borderId="1" xfId="0" applyFont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  <protection hidden="1"/>
    </xf>
    <xf numFmtId="0" fontId="9" fillId="0" borderId="1" xfId="0" applyFont="1" applyFill="1" applyBorder="1" applyAlignment="1" applyProtection="1">
      <alignment horizontal="left" vertical="center" wrapText="1"/>
      <protection hidden="1"/>
    </xf>
    <xf numFmtId="0" fontId="9" fillId="0" borderId="1" xfId="0" applyFont="1" applyFill="1" applyBorder="1" applyAlignment="1" applyProtection="1">
      <alignment horizontal="center" vertical="center" wrapText="1"/>
      <protection hidden="1"/>
    </xf>
    <xf numFmtId="0" fontId="17" fillId="0" borderId="7" xfId="0" applyFont="1" applyFill="1" applyBorder="1" applyAlignment="1" applyProtection="1">
      <alignment horizontal="left" vertical="center" wrapText="1"/>
      <protection hidden="1"/>
    </xf>
    <xf numFmtId="0" fontId="17" fillId="0" borderId="8" xfId="0" applyFont="1" applyFill="1" applyBorder="1" applyAlignment="1" applyProtection="1">
      <alignment horizontal="left" vertical="center" wrapText="1"/>
      <protection hidden="1"/>
    </xf>
    <xf numFmtId="0" fontId="17" fillId="0" borderId="9" xfId="0" applyFont="1" applyFill="1" applyBorder="1" applyAlignment="1" applyProtection="1">
      <alignment horizontal="left" vertical="center" wrapText="1"/>
      <protection hidden="1"/>
    </xf>
    <xf numFmtId="0" fontId="15" fillId="0" borderId="8" xfId="0" applyFont="1" applyBorder="1" applyAlignment="1" applyProtection="1">
      <alignment horizontal="right" vertical="center" wrapText="1"/>
      <protection hidden="1"/>
    </xf>
    <xf numFmtId="0" fontId="15" fillId="0" borderId="9" xfId="0" applyFont="1" applyBorder="1" applyAlignment="1" applyProtection="1">
      <alignment horizontal="right" vertical="center" wrapText="1"/>
      <protection hidden="1"/>
    </xf>
    <xf numFmtId="0" fontId="7" fillId="0" borderId="2" xfId="0" applyFont="1" applyFill="1" applyBorder="1" applyAlignment="1" applyProtection="1">
      <alignment horizontal="center" vertical="center" wrapText="1"/>
      <protection hidden="1"/>
    </xf>
    <xf numFmtId="0" fontId="7" fillId="0" borderId="3" xfId="0" applyFont="1" applyFill="1" applyBorder="1" applyAlignment="1" applyProtection="1">
      <alignment horizontal="center" vertical="top" wrapText="1"/>
      <protection hidden="1"/>
    </xf>
    <xf numFmtId="0" fontId="7" fillId="0" borderId="4" xfId="0" applyFont="1" applyFill="1" applyBorder="1" applyAlignment="1" applyProtection="1">
      <alignment horizontal="center" vertical="top" wrapText="1"/>
      <protection hidden="1"/>
    </xf>
    <xf numFmtId="0" fontId="73" fillId="0" borderId="7" xfId="0" applyFont="1" applyFill="1" applyBorder="1" applyAlignment="1" applyProtection="1">
      <alignment horizontal="left" vertical="center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73" fillId="0" borderId="7" xfId="0" applyFont="1" applyBorder="1" applyAlignment="1">
      <alignment horizontal="left" vertical="center" wrapText="1"/>
    </xf>
    <xf numFmtId="0" fontId="73" fillId="0" borderId="8" xfId="0" applyFont="1" applyBorder="1" applyAlignment="1">
      <alignment horizontal="left" vertical="center" wrapText="1"/>
    </xf>
    <xf numFmtId="0" fontId="73" fillId="0" borderId="9" xfId="0" applyFont="1" applyBorder="1" applyAlignment="1">
      <alignment horizontal="left" vertical="center" wrapText="1"/>
    </xf>
    <xf numFmtId="0" fontId="74" fillId="0" borderId="2" xfId="0" applyFont="1" applyBorder="1" applyAlignment="1">
      <alignment horizontal="left" vertical="center" wrapText="1"/>
    </xf>
    <xf numFmtId="0" fontId="74" fillId="0" borderId="3" xfId="0" applyFont="1" applyBorder="1" applyAlignment="1">
      <alignment horizontal="left" vertical="center" wrapText="1"/>
    </xf>
    <xf numFmtId="0" fontId="74" fillId="0" borderId="4" xfId="0" applyFont="1" applyBorder="1" applyAlignment="1">
      <alignment horizontal="left" vertical="center" wrapText="1"/>
    </xf>
    <xf numFmtId="0" fontId="76" fillId="0" borderId="2" xfId="0" applyFont="1" applyBorder="1" applyAlignment="1">
      <alignment horizontal="left" vertical="center" wrapText="1"/>
    </xf>
    <xf numFmtId="0" fontId="76" fillId="0" borderId="3" xfId="0" applyFont="1" applyBorder="1" applyAlignment="1">
      <alignment horizontal="left" vertical="center" wrapText="1"/>
    </xf>
    <xf numFmtId="0" fontId="76" fillId="0" borderId="4" xfId="0" applyFont="1" applyBorder="1" applyAlignment="1">
      <alignment horizontal="left" vertical="center" wrapText="1"/>
    </xf>
    <xf numFmtId="0" fontId="76" fillId="0" borderId="3" xfId="0" applyFont="1" applyBorder="1" applyAlignment="1">
      <alignment horizontal="center" vertical="center" wrapText="1"/>
    </xf>
    <xf numFmtId="0" fontId="78" fillId="0" borderId="2" xfId="0" applyFont="1" applyFill="1" applyBorder="1" applyAlignment="1">
      <alignment horizontal="center" vertical="center" wrapText="1"/>
    </xf>
    <xf numFmtId="0" fontId="78" fillId="0" borderId="4" xfId="0" applyFont="1" applyFill="1" applyBorder="1" applyAlignment="1">
      <alignment horizontal="center" vertical="center" wrapText="1"/>
    </xf>
    <xf numFmtId="0" fontId="78" fillId="0" borderId="0" xfId="0" applyFont="1" applyFill="1" applyAlignment="1">
      <alignment horizontal="center" vertical="center" wrapText="1"/>
    </xf>
    <xf numFmtId="0" fontId="74" fillId="0" borderId="10" xfId="0" applyFont="1" applyFill="1" applyBorder="1" applyAlignment="1">
      <alignment horizontal="left" vertical="center" wrapText="1"/>
    </xf>
    <xf numFmtId="0" fontId="74" fillId="0" borderId="13" xfId="0" applyFont="1" applyFill="1" applyBorder="1" applyAlignment="1">
      <alignment horizontal="left" vertical="center" wrapText="1"/>
    </xf>
    <xf numFmtId="0" fontId="74" fillId="0" borderId="5" xfId="0" applyFont="1" applyFill="1" applyBorder="1" applyAlignment="1">
      <alignment horizontal="left" vertical="center" wrapText="1"/>
    </xf>
    <xf numFmtId="0" fontId="76" fillId="0" borderId="1" xfId="0" applyFont="1" applyFill="1" applyBorder="1" applyAlignment="1">
      <alignment horizontal="center" vertical="center" wrapText="1"/>
    </xf>
    <xf numFmtId="0" fontId="72" fillId="0" borderId="1" xfId="0" applyFont="1" applyFill="1" applyBorder="1" applyAlignment="1" applyProtection="1">
      <alignment horizontal="center" vertical="center" wrapText="1"/>
      <protection hidden="1"/>
    </xf>
    <xf numFmtId="0" fontId="76" fillId="0" borderId="2" xfId="0" applyFont="1" applyFill="1" applyBorder="1" applyAlignment="1">
      <alignment horizontal="center" vertical="center" wrapText="1"/>
    </xf>
    <xf numFmtId="0" fontId="76" fillId="0" borderId="3" xfId="0" applyFont="1" applyFill="1" applyBorder="1" applyAlignment="1">
      <alignment horizontal="center" vertical="center" wrapText="1"/>
    </xf>
    <xf numFmtId="0" fontId="76" fillId="0" borderId="4" xfId="0" applyFont="1" applyFill="1" applyBorder="1" applyAlignment="1">
      <alignment horizontal="center" vertical="center" wrapText="1"/>
    </xf>
    <xf numFmtId="0" fontId="76" fillId="0" borderId="39" xfId="0" applyFont="1" applyFill="1" applyBorder="1" applyAlignment="1">
      <alignment horizontal="center" vertical="center" wrapText="1"/>
    </xf>
    <xf numFmtId="0" fontId="76" fillId="0" borderId="40" xfId="0" applyFont="1" applyFill="1" applyBorder="1" applyAlignment="1">
      <alignment horizontal="center" vertical="center" wrapText="1"/>
    </xf>
    <xf numFmtId="0" fontId="76" fillId="0" borderId="7" xfId="0" applyFont="1" applyFill="1" applyBorder="1" applyAlignment="1">
      <alignment horizontal="center" vertical="top" wrapText="1"/>
    </xf>
    <xf numFmtId="0" fontId="76" fillId="0" borderId="8" xfId="0" applyFont="1" applyFill="1" applyBorder="1" applyAlignment="1">
      <alignment horizontal="center" vertical="top" wrapText="1"/>
    </xf>
    <xf numFmtId="0" fontId="76" fillId="0" borderId="9" xfId="0" applyFont="1" applyFill="1" applyBorder="1" applyAlignment="1">
      <alignment horizontal="center" vertical="top" wrapText="1"/>
    </xf>
    <xf numFmtId="0" fontId="74" fillId="0" borderId="2" xfId="0" applyFont="1" applyFill="1" applyBorder="1" applyAlignment="1">
      <alignment horizontal="left" vertical="center" wrapText="1"/>
    </xf>
    <xf numFmtId="0" fontId="74" fillId="0" borderId="3" xfId="0" applyFont="1" applyFill="1" applyBorder="1" applyAlignment="1">
      <alignment horizontal="left" vertical="center" wrapText="1"/>
    </xf>
    <xf numFmtId="0" fontId="74" fillId="0" borderId="4" xfId="0" applyFont="1" applyFill="1" applyBorder="1" applyAlignment="1">
      <alignment horizontal="left" vertical="center" wrapText="1"/>
    </xf>
    <xf numFmtId="0" fontId="76" fillId="0" borderId="1" xfId="0" applyFont="1" applyFill="1" applyBorder="1" applyAlignment="1">
      <alignment horizontal="left" vertical="center" wrapText="1"/>
    </xf>
    <xf numFmtId="0" fontId="74" fillId="0" borderId="1" xfId="0" applyFont="1" applyFill="1" applyBorder="1" applyAlignment="1">
      <alignment horizontal="left" vertical="center" wrapText="1"/>
    </xf>
    <xf numFmtId="0" fontId="78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Protection="1">
      <protection hidden="1"/>
    </xf>
    <xf numFmtId="0" fontId="17" fillId="0" borderId="2" xfId="0" applyFont="1" applyBorder="1" applyAlignment="1" applyProtection="1">
      <alignment horizontal="left" vertical="top"/>
      <protection hidden="1"/>
    </xf>
    <xf numFmtId="0" fontId="76" fillId="0" borderId="10" xfId="0" applyFont="1" applyFill="1" applyBorder="1" applyAlignment="1">
      <alignment horizontal="center" vertical="top" wrapText="1"/>
    </xf>
    <xf numFmtId="0" fontId="76" fillId="0" borderId="5" xfId="0" applyFont="1" applyFill="1" applyBorder="1" applyAlignment="1">
      <alignment horizontal="center" vertical="top" wrapText="1"/>
    </xf>
    <xf numFmtId="0" fontId="76" fillId="0" borderId="7" xfId="0" applyFont="1" applyFill="1" applyBorder="1" applyAlignment="1">
      <alignment horizontal="center" vertical="center" wrapText="1"/>
    </xf>
    <xf numFmtId="0" fontId="76" fillId="0" borderId="9" xfId="0" applyFont="1" applyFill="1" applyBorder="1" applyAlignment="1">
      <alignment horizontal="center" vertical="center" wrapText="1"/>
    </xf>
    <xf numFmtId="0" fontId="76" fillId="0" borderId="2" xfId="0" applyFont="1" applyFill="1" applyBorder="1" applyAlignment="1">
      <alignment horizontal="center" vertical="top" wrapText="1"/>
    </xf>
    <xf numFmtId="0" fontId="76" fillId="0" borderId="4" xfId="0" applyFont="1" applyFill="1" applyBorder="1" applyAlignment="1">
      <alignment horizontal="center" vertical="top" wrapText="1"/>
    </xf>
    <xf numFmtId="0" fontId="18" fillId="0" borderId="2" xfId="0" applyFont="1" applyBorder="1" applyAlignment="1" applyProtection="1">
      <alignment horizontal="center" vertical="center" wrapText="1"/>
      <protection hidden="1"/>
    </xf>
    <xf numFmtId="0" fontId="18" fillId="0" borderId="3" xfId="0" applyFont="1" applyBorder="1" applyAlignment="1" applyProtection="1">
      <alignment horizontal="center" vertical="center" wrapText="1"/>
      <protection hidden="1"/>
    </xf>
    <xf numFmtId="0" fontId="18" fillId="0" borderId="4" xfId="0" applyFont="1" applyBorder="1" applyAlignment="1" applyProtection="1">
      <alignment horizontal="center" vertical="center" wrapText="1"/>
      <protection hidden="1"/>
    </xf>
    <xf numFmtId="0" fontId="74" fillId="0" borderId="1" xfId="0" applyFont="1" applyBorder="1" applyAlignment="1">
      <alignment horizontal="left" vertical="center" wrapText="1"/>
    </xf>
    <xf numFmtId="0" fontId="78" fillId="0" borderId="2" xfId="0" applyFont="1" applyBorder="1" applyAlignment="1">
      <alignment horizontal="left" vertical="center" wrapText="1"/>
    </xf>
    <xf numFmtId="0" fontId="78" fillId="0" borderId="3" xfId="0" applyFont="1" applyBorder="1" applyAlignment="1">
      <alignment horizontal="left" vertical="center" wrapText="1"/>
    </xf>
    <xf numFmtId="0" fontId="78" fillId="0" borderId="4" xfId="0" applyFont="1" applyBorder="1" applyAlignment="1">
      <alignment horizontal="left" vertical="center" wrapText="1"/>
    </xf>
    <xf numFmtId="0" fontId="74" fillId="0" borderId="7" xfId="0" applyFont="1" applyBorder="1" applyAlignment="1">
      <alignment horizontal="center" vertical="center" wrapText="1"/>
    </xf>
    <xf numFmtId="0" fontId="74" fillId="0" borderId="8" xfId="0" applyFont="1" applyBorder="1" applyAlignment="1">
      <alignment horizontal="center" vertical="center" wrapText="1"/>
    </xf>
    <xf numFmtId="0" fontId="74" fillId="0" borderId="9" xfId="0" applyFont="1" applyBorder="1" applyAlignment="1">
      <alignment horizontal="center" vertical="center" wrapText="1"/>
    </xf>
    <xf numFmtId="0" fontId="74" fillId="0" borderId="7" xfId="0" applyFont="1" applyBorder="1" applyAlignment="1">
      <alignment horizontal="right" vertical="center" wrapText="1"/>
    </xf>
    <xf numFmtId="0" fontId="74" fillId="0" borderId="9" xfId="0" applyFont="1" applyBorder="1" applyAlignment="1">
      <alignment horizontal="right" vertical="center" wrapText="1"/>
    </xf>
    <xf numFmtId="0" fontId="73" fillId="0" borderId="1" xfId="0" applyFont="1" applyBorder="1" applyAlignment="1">
      <alignment horizontal="left" vertical="center" wrapText="1"/>
    </xf>
    <xf numFmtId="0" fontId="17" fillId="0" borderId="9" xfId="0" applyFont="1" applyBorder="1" applyAlignment="1">
      <alignment horizontal="left" vertical="center"/>
    </xf>
    <xf numFmtId="0" fontId="32" fillId="0" borderId="15" xfId="0" applyFont="1" applyBorder="1" applyAlignment="1">
      <alignment horizontal="left" vertical="center" wrapText="1"/>
    </xf>
    <xf numFmtId="0" fontId="32" fillId="0" borderId="14" xfId="0" applyFont="1" applyBorder="1" applyAlignment="1">
      <alignment horizontal="left" vertical="center"/>
    </xf>
    <xf numFmtId="0" fontId="32" fillId="0" borderId="12" xfId="0" applyFont="1" applyBorder="1" applyAlignment="1">
      <alignment horizontal="left" vertical="center"/>
    </xf>
    <xf numFmtId="0" fontId="33" fillId="0" borderId="15" xfId="0" applyFont="1" applyBorder="1" applyAlignment="1">
      <alignment horizontal="left" vertical="center" wrapText="1"/>
    </xf>
    <xf numFmtId="0" fontId="33" fillId="0" borderId="14" xfId="0" applyFont="1" applyBorder="1" applyAlignment="1">
      <alignment horizontal="left" vertical="center"/>
    </xf>
    <xf numFmtId="0" fontId="33" fillId="0" borderId="12" xfId="0" applyFont="1" applyBorder="1" applyAlignment="1">
      <alignment horizontal="left" vertical="center"/>
    </xf>
    <xf numFmtId="0" fontId="17" fillId="0" borderId="4" xfId="0" applyFont="1" applyBorder="1" applyAlignment="1">
      <alignment horizontal="left" vertical="center"/>
    </xf>
    <xf numFmtId="0" fontId="33" fillId="0" borderId="1" xfId="0" applyFont="1" applyBorder="1" applyAlignment="1">
      <alignment horizontal="left" vertical="center" wrapText="1"/>
    </xf>
    <xf numFmtId="0" fontId="9" fillId="0" borderId="4" xfId="0" applyFont="1" applyFill="1" applyBorder="1" applyAlignment="1" applyProtection="1">
      <alignment horizontal="center" vertical="center" wrapText="1"/>
      <protection hidden="1"/>
    </xf>
    <xf numFmtId="0" fontId="15" fillId="0" borderId="1" xfId="0" applyFont="1" applyFill="1" applyBorder="1" applyAlignment="1" applyProtection="1">
      <alignment horizontal="left" vertical="center" wrapText="1"/>
      <protection hidden="1"/>
    </xf>
    <xf numFmtId="0" fontId="86" fillId="0" borderId="1" xfId="0" applyFont="1" applyBorder="1" applyAlignment="1">
      <alignment horizontal="left" vertical="center" wrapText="1"/>
    </xf>
    <xf numFmtId="0" fontId="86" fillId="0" borderId="1" xfId="0" applyFont="1" applyBorder="1" applyAlignment="1">
      <alignment horizontal="left" vertical="center"/>
    </xf>
    <xf numFmtId="0" fontId="73" fillId="0" borderId="1" xfId="0" applyFont="1" applyBorder="1" applyAlignment="1" applyProtection="1">
      <alignment horizontal="left" vertical="center" wrapText="1"/>
      <protection hidden="1"/>
    </xf>
    <xf numFmtId="0" fontId="33" fillId="0" borderId="1" xfId="0" applyFont="1" applyBorder="1" applyAlignment="1" applyProtection="1">
      <alignment horizontal="left" vertical="center" wrapText="1"/>
      <protection hidden="1"/>
    </xf>
    <xf numFmtId="0" fontId="33" fillId="0" borderId="1" xfId="0" applyFont="1" applyBorder="1" applyAlignment="1" applyProtection="1">
      <alignment horizontal="left" vertical="center"/>
      <protection hidden="1"/>
    </xf>
    <xf numFmtId="0" fontId="9" fillId="0" borderId="4" xfId="0" applyFont="1" applyBorder="1" applyAlignment="1" applyProtection="1">
      <alignment horizontal="center"/>
      <protection hidden="1"/>
    </xf>
    <xf numFmtId="0" fontId="17" fillId="0" borderId="2" xfId="0" applyFont="1" applyBorder="1" applyAlignment="1" applyProtection="1">
      <alignment horizontal="left" vertical="center"/>
      <protection hidden="1"/>
    </xf>
    <xf numFmtId="0" fontId="15" fillId="0" borderId="1" xfId="0" applyFont="1" applyBorder="1" applyAlignment="1" applyProtection="1">
      <alignment horizontal="left" vertical="center" wrapText="1"/>
      <protection hidden="1"/>
    </xf>
    <xf numFmtId="0" fontId="33" fillId="0" borderId="15" xfId="0" applyFont="1" applyBorder="1" applyAlignment="1" applyProtection="1">
      <alignment horizontal="left" vertical="center" wrapText="1"/>
      <protection hidden="1"/>
    </xf>
    <xf numFmtId="0" fontId="33" fillId="0" borderId="14" xfId="0" applyFont="1" applyBorder="1" applyAlignment="1" applyProtection="1">
      <alignment horizontal="left" vertical="center"/>
      <protection hidden="1"/>
    </xf>
    <xf numFmtId="0" fontId="33" fillId="0" borderId="12" xfId="0" applyFont="1" applyBorder="1" applyAlignment="1" applyProtection="1">
      <alignment horizontal="left" vertical="center"/>
      <protection hidden="1"/>
    </xf>
    <xf numFmtId="0" fontId="15" fillId="0" borderId="2" xfId="0" applyFont="1" applyBorder="1" applyAlignment="1" applyProtection="1">
      <alignment horizontal="left" vertical="center" wrapText="1"/>
      <protection hidden="1"/>
    </xf>
    <xf numFmtId="0" fontId="15" fillId="0" borderId="3" xfId="0" applyFont="1" applyBorder="1" applyAlignment="1" applyProtection="1">
      <alignment horizontal="left" vertical="center" wrapText="1"/>
      <protection hidden="1"/>
    </xf>
    <xf numFmtId="0" fontId="15" fillId="0" borderId="4" xfId="0" applyFont="1" applyBorder="1" applyAlignment="1" applyProtection="1">
      <alignment horizontal="left" vertical="center" wrapText="1"/>
      <protection hidden="1"/>
    </xf>
    <xf numFmtId="0" fontId="40" fillId="0" borderId="21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40" fillId="0" borderId="23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9" fillId="0" borderId="25" xfId="13" applyFont="1" applyBorder="1" applyAlignment="1">
      <alignment horizontal="center" vertical="center" wrapText="1"/>
    </xf>
    <xf numFmtId="0" fontId="9" fillId="0" borderId="27" xfId="13" applyFont="1" applyBorder="1" applyAlignment="1">
      <alignment horizontal="center" vertical="center" wrapText="1"/>
    </xf>
    <xf numFmtId="0" fontId="9" fillId="0" borderId="29" xfId="13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9" fillId="0" borderId="25" xfId="0" applyFont="1" applyBorder="1" applyAlignment="1">
      <alignment horizontal="center" vertical="center" wrapText="1"/>
    </xf>
    <xf numFmtId="0" fontId="29" fillId="0" borderId="27" xfId="0" applyFont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29" fillId="0" borderId="31" xfId="0" applyFont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29" fillId="0" borderId="34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40" fillId="0" borderId="21" xfId="0" applyFont="1" applyBorder="1" applyAlignment="1">
      <alignment horizontal="center" vertical="top" wrapText="1"/>
    </xf>
    <xf numFmtId="0" fontId="40" fillId="0" borderId="22" xfId="0" applyFont="1" applyBorder="1" applyAlignment="1">
      <alignment horizontal="center" vertical="top" wrapText="1"/>
    </xf>
    <xf numFmtId="0" fontId="40" fillId="0" borderId="23" xfId="0" applyFont="1" applyBorder="1" applyAlignment="1">
      <alignment horizontal="center" vertical="top" wrapText="1"/>
    </xf>
    <xf numFmtId="0" fontId="29" fillId="0" borderId="35" xfId="0" applyFont="1" applyBorder="1" applyAlignment="1">
      <alignment horizontal="center" vertical="center" wrapText="1"/>
    </xf>
    <xf numFmtId="0" fontId="29" fillId="0" borderId="36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/>
    </xf>
    <xf numFmtId="0" fontId="40" fillId="0" borderId="21" xfId="0" applyFont="1" applyBorder="1" applyAlignment="1" applyProtection="1">
      <alignment horizontal="center" vertical="center" wrapText="1"/>
      <protection hidden="1"/>
    </xf>
    <xf numFmtId="0" fontId="40" fillId="0" borderId="22" xfId="0" applyFont="1" applyBorder="1" applyAlignment="1" applyProtection="1">
      <alignment horizontal="center" vertical="center" wrapText="1"/>
      <protection hidden="1"/>
    </xf>
    <xf numFmtId="0" fontId="40" fillId="0" borderId="23" xfId="0" applyFont="1" applyBorder="1" applyAlignment="1" applyProtection="1">
      <alignment horizontal="center" vertical="center" wrapText="1"/>
      <protection hidden="1"/>
    </xf>
    <xf numFmtId="0" fontId="0" fillId="0" borderId="25" xfId="0" applyBorder="1" applyAlignment="1" applyProtection="1">
      <alignment horizontal="center" vertical="center" wrapText="1"/>
      <protection hidden="1"/>
    </xf>
    <xf numFmtId="0" fontId="0" fillId="0" borderId="27" xfId="0" applyBorder="1" applyAlignment="1" applyProtection="1">
      <alignment horizontal="center" vertical="center" wrapText="1"/>
      <protection hidden="1"/>
    </xf>
    <xf numFmtId="0" fontId="0" fillId="0" borderId="29" xfId="0" applyBorder="1" applyAlignment="1" applyProtection="1">
      <alignment horizontal="center" vertical="center" wrapText="1"/>
      <protection hidden="1"/>
    </xf>
    <xf numFmtId="0" fontId="0" fillId="0" borderId="2" xfId="0" applyBorder="1" applyAlignment="1" applyProtection="1">
      <alignment horizontal="center" vertical="center" wrapText="1"/>
      <protection hidden="1"/>
    </xf>
    <xf numFmtId="0" fontId="0" fillId="0" borderId="4" xfId="0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left" vertical="center" wrapText="1"/>
      <protection hidden="1"/>
    </xf>
    <xf numFmtId="0" fontId="0" fillId="0" borderId="1" xfId="0" applyBorder="1" applyAlignment="1" applyProtection="1">
      <alignment horizontal="left" vertical="center"/>
      <protection hidden="1"/>
    </xf>
    <xf numFmtId="0" fontId="0" fillId="0" borderId="16" xfId="0" applyBorder="1" applyAlignment="1" applyProtection="1">
      <alignment horizontal="left" vertical="center"/>
      <protection hidden="1"/>
    </xf>
    <xf numFmtId="0" fontId="9" fillId="0" borderId="25" xfId="13" applyFont="1" applyBorder="1" applyAlignment="1" applyProtection="1">
      <alignment horizontal="center" vertical="center" wrapText="1"/>
      <protection hidden="1"/>
    </xf>
    <xf numFmtId="0" fontId="9" fillId="0" borderId="27" xfId="13" applyFont="1" applyBorder="1" applyAlignment="1" applyProtection="1">
      <alignment horizontal="center" vertical="center" wrapText="1"/>
      <protection hidden="1"/>
    </xf>
    <xf numFmtId="0" fontId="9" fillId="0" borderId="29" xfId="13" applyFont="1" applyBorder="1" applyAlignment="1" applyProtection="1">
      <alignment horizontal="center" vertical="center" wrapText="1"/>
      <protection hidden="1"/>
    </xf>
    <xf numFmtId="0" fontId="0" fillId="0" borderId="2" xfId="0" applyBorder="1" applyAlignment="1" applyProtection="1">
      <alignment horizontal="left" vertical="center" wrapText="1"/>
      <protection hidden="1"/>
    </xf>
    <xf numFmtId="0" fontId="0" fillId="0" borderId="4" xfId="0" applyBorder="1" applyAlignment="1" applyProtection="1">
      <alignment horizontal="left" vertical="center" wrapText="1"/>
      <protection hidden="1"/>
    </xf>
    <xf numFmtId="0" fontId="0" fillId="0" borderId="16" xfId="0" applyBorder="1" applyAlignment="1" applyProtection="1">
      <alignment horizontal="left" vertical="center" wrapText="1"/>
      <protection hidden="1"/>
    </xf>
    <xf numFmtId="0" fontId="0" fillId="0" borderId="31" xfId="0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0" fontId="0" fillId="0" borderId="35" xfId="0" applyBorder="1" applyAlignment="1" applyProtection="1">
      <alignment horizontal="center" vertical="center" wrapText="1"/>
      <protection hidden="1"/>
    </xf>
    <xf numFmtId="0" fontId="0" fillId="0" borderId="32" xfId="0" applyBorder="1" applyAlignment="1" applyProtection="1">
      <alignment horizontal="center" vertical="center" wrapText="1"/>
      <protection hidden="1"/>
    </xf>
    <xf numFmtId="0" fontId="0" fillId="0" borderId="36" xfId="0" applyBorder="1" applyAlignment="1" applyProtection="1">
      <alignment horizontal="center" vertical="center" wrapText="1"/>
      <protection hidden="1"/>
    </xf>
    <xf numFmtId="0" fontId="0" fillId="0" borderId="34" xfId="0" applyBorder="1" applyAlignment="1" applyProtection="1">
      <alignment horizontal="center" vertical="center" wrapText="1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29" fillId="0" borderId="25" xfId="0" applyFont="1" applyBorder="1" applyAlignment="1" applyProtection="1">
      <alignment horizontal="center" vertical="center" wrapText="1"/>
      <protection hidden="1"/>
    </xf>
    <xf numFmtId="0" fontId="29" fillId="0" borderId="27" xfId="0" applyFont="1" applyBorder="1" applyAlignment="1" applyProtection="1">
      <alignment horizontal="center" vertical="center" wrapText="1"/>
      <protection hidden="1"/>
    </xf>
    <xf numFmtId="0" fontId="29" fillId="0" borderId="29" xfId="0" applyFont="1" applyBorder="1" applyAlignment="1" applyProtection="1">
      <alignment horizontal="center" vertical="center" wrapText="1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9" fillId="0" borderId="31" xfId="0" applyFont="1" applyBorder="1" applyAlignment="1" applyProtection="1">
      <alignment horizontal="center" vertical="center" wrapText="1"/>
      <protection hidden="1"/>
    </xf>
    <xf numFmtId="0" fontId="29" fillId="0" borderId="32" xfId="0" applyFont="1" applyBorder="1" applyAlignment="1" applyProtection="1">
      <alignment horizontal="center" vertical="center" wrapText="1"/>
      <protection hidden="1"/>
    </xf>
    <xf numFmtId="0" fontId="29" fillId="0" borderId="34" xfId="0" applyFont="1" applyBorder="1" applyAlignment="1" applyProtection="1">
      <alignment horizontal="center" vertical="center" wrapText="1"/>
      <protection hidden="1"/>
    </xf>
    <xf numFmtId="0" fontId="29" fillId="8" borderId="31" xfId="0" applyFont="1" applyFill="1" applyBorder="1" applyAlignment="1" applyProtection="1">
      <alignment horizontal="center" vertical="center" wrapText="1"/>
      <protection hidden="1"/>
    </xf>
    <xf numFmtId="0" fontId="29" fillId="8" borderId="27" xfId="0" applyFont="1" applyFill="1" applyBorder="1" applyAlignment="1" applyProtection="1">
      <alignment horizontal="center" vertical="center" wrapText="1"/>
      <protection hidden="1"/>
    </xf>
    <xf numFmtId="0" fontId="29" fillId="8" borderId="34" xfId="0" applyFont="1" applyFill="1" applyBorder="1" applyAlignment="1" applyProtection="1">
      <alignment horizontal="center" vertical="center" wrapText="1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8" borderId="2" xfId="0" applyFill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40" fillId="0" borderId="21" xfId="0" applyFont="1" applyBorder="1" applyAlignment="1" applyProtection="1">
      <alignment horizontal="center" vertical="top" wrapText="1"/>
      <protection hidden="1"/>
    </xf>
    <xf numFmtId="0" fontId="40" fillId="0" borderId="22" xfId="0" applyFont="1" applyBorder="1" applyAlignment="1" applyProtection="1">
      <alignment horizontal="center" vertical="top" wrapText="1"/>
      <protection hidden="1"/>
    </xf>
    <xf numFmtId="0" fontId="40" fillId="0" borderId="23" xfId="0" applyFont="1" applyBorder="1" applyAlignment="1" applyProtection="1">
      <alignment horizontal="center" vertical="top" wrapText="1"/>
      <protection hidden="1"/>
    </xf>
    <xf numFmtId="0" fontId="29" fillId="0" borderId="35" xfId="0" applyFont="1" applyBorder="1" applyAlignment="1" applyProtection="1">
      <alignment horizontal="center" vertical="center" wrapText="1"/>
      <protection hidden="1"/>
    </xf>
    <xf numFmtId="0" fontId="29" fillId="0" borderId="36" xfId="0" applyFont="1" applyBorder="1" applyAlignment="1" applyProtection="1">
      <alignment horizontal="center" vertical="center" wrapText="1"/>
      <protection hidden="1"/>
    </xf>
    <xf numFmtId="0" fontId="9" fillId="0" borderId="40" xfId="0" applyFont="1" applyBorder="1" applyAlignment="1" applyProtection="1">
      <alignment horizontal="center" vertical="center"/>
      <protection hidden="1"/>
    </xf>
    <xf numFmtId="0" fontId="9" fillId="0" borderId="3" xfId="0" applyFont="1" applyBorder="1" applyAlignment="1" applyProtection="1">
      <alignment horizontal="center" vertical="center"/>
      <protection hidden="1"/>
    </xf>
    <xf numFmtId="0" fontId="9" fillId="0" borderId="39" xfId="0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 wrapText="1"/>
      <protection hidden="1"/>
    </xf>
    <xf numFmtId="0" fontId="11" fillId="0" borderId="32" xfId="0" applyFont="1" applyBorder="1" applyAlignment="1" applyProtection="1">
      <alignment horizontal="center" vertical="center" wrapText="1"/>
      <protection hidden="1"/>
    </xf>
    <xf numFmtId="0" fontId="11" fillId="0" borderId="36" xfId="0" applyFont="1" applyBorder="1" applyAlignment="1" applyProtection="1">
      <alignment horizontal="center" vertical="center" wrapText="1"/>
      <protection hidden="1"/>
    </xf>
    <xf numFmtId="0" fontId="40" fillId="0" borderId="2" xfId="0" applyFont="1" applyBorder="1" applyAlignment="1">
      <alignment horizontal="center"/>
    </xf>
    <xf numFmtId="0" fontId="9" fillId="2" borderId="30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0" fontId="9" fillId="2" borderId="27" xfId="0" applyFont="1" applyFill="1" applyBorder="1" applyAlignment="1">
      <alignment horizontal="center" vertical="center"/>
    </xf>
    <xf numFmtId="0" fontId="9" fillId="2" borderId="26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27" xfId="0" applyFont="1" applyFill="1" applyBorder="1" applyAlignment="1">
      <alignment horizontal="center"/>
    </xf>
    <xf numFmtId="0" fontId="22" fillId="0" borderId="30" xfId="0" applyFont="1" applyBorder="1" applyAlignment="1" applyProtection="1">
      <alignment horizontal="left" vertical="center"/>
      <protection hidden="1"/>
    </xf>
    <xf numFmtId="0" fontId="22" fillId="0" borderId="17" xfId="0" applyFont="1" applyBorder="1" applyAlignment="1" applyProtection="1">
      <alignment horizontal="left" vertical="center"/>
      <protection hidden="1"/>
    </xf>
    <xf numFmtId="0" fontId="22" fillId="0" borderId="41" xfId="0" applyFont="1" applyBorder="1" applyAlignment="1" applyProtection="1">
      <alignment horizontal="center" vertical="center"/>
      <protection hidden="1"/>
    </xf>
    <xf numFmtId="0" fontId="22" fillId="0" borderId="42" xfId="0" applyFont="1" applyBorder="1" applyAlignment="1" applyProtection="1">
      <alignment horizontal="center" vertical="center"/>
      <protection hidden="1"/>
    </xf>
    <xf numFmtId="0" fontId="11" fillId="0" borderId="26" xfId="0" applyFont="1" applyBorder="1" applyAlignment="1" applyProtection="1">
      <alignment horizontal="left" vertical="center" wrapText="1"/>
      <protection hidden="1"/>
    </xf>
    <xf numFmtId="0" fontId="11" fillId="0" borderId="1" xfId="0" applyFont="1" applyBorder="1" applyAlignment="1" applyProtection="1">
      <alignment horizontal="left" vertical="center" wrapText="1"/>
      <protection hidden="1"/>
    </xf>
    <xf numFmtId="0" fontId="11" fillId="0" borderId="26" xfId="0" applyFont="1" applyBorder="1" applyAlignment="1" applyProtection="1">
      <alignment horizontal="left" vertical="center"/>
      <protection hidden="1"/>
    </xf>
    <xf numFmtId="0" fontId="11" fillId="0" borderId="1" xfId="0" applyFont="1" applyBorder="1" applyAlignment="1" applyProtection="1">
      <alignment horizontal="left" vertical="center"/>
      <protection hidden="1"/>
    </xf>
    <xf numFmtId="0" fontId="11" fillId="0" borderId="28" xfId="0" applyFont="1" applyBorder="1" applyAlignment="1" applyProtection="1">
      <alignment horizontal="left" vertical="center" wrapText="1"/>
      <protection hidden="1"/>
    </xf>
    <xf numFmtId="0" fontId="11" fillId="0" borderId="16" xfId="0" applyFont="1" applyBorder="1" applyAlignment="1" applyProtection="1">
      <alignment horizontal="left" vertical="center" wrapText="1"/>
      <protection hidden="1"/>
    </xf>
    <xf numFmtId="0" fontId="40" fillId="0" borderId="21" xfId="4" applyFont="1" applyFill="1" applyBorder="1" applyAlignment="1" applyProtection="1">
      <alignment horizontal="center" vertical="center" wrapText="1"/>
      <protection hidden="1"/>
    </xf>
    <xf numFmtId="0" fontId="40" fillId="0" borderId="22" xfId="4" applyFont="1" applyFill="1" applyBorder="1" applyAlignment="1" applyProtection="1">
      <alignment horizontal="center" vertical="center" wrapText="1"/>
      <protection hidden="1"/>
    </xf>
    <xf numFmtId="0" fontId="40" fillId="0" borderId="23" xfId="4" applyFont="1" applyFill="1" applyBorder="1" applyAlignment="1" applyProtection="1">
      <alignment horizontal="center" vertical="center" wrapText="1"/>
      <protection hidden="1"/>
    </xf>
    <xf numFmtId="0" fontId="4" fillId="0" borderId="35" xfId="4" applyFont="1" applyFill="1" applyBorder="1" applyAlignment="1" applyProtection="1">
      <alignment horizontal="center" vertical="center" wrapText="1"/>
      <protection hidden="1"/>
    </xf>
    <xf numFmtId="0" fontId="4" fillId="0" borderId="32" xfId="4" applyFont="1" applyFill="1" applyBorder="1" applyAlignment="1" applyProtection="1">
      <alignment horizontal="center" vertical="center" wrapText="1"/>
      <protection hidden="1"/>
    </xf>
    <xf numFmtId="0" fontId="4" fillId="0" borderId="2" xfId="4" applyFont="1" applyFill="1" applyBorder="1" applyAlignment="1" applyProtection="1">
      <alignment horizontal="center" vertical="center" wrapText="1"/>
      <protection hidden="1"/>
    </xf>
    <xf numFmtId="0" fontId="4" fillId="0" borderId="4" xfId="4" applyFont="1" applyFill="1" applyBorder="1" applyAlignment="1" applyProtection="1">
      <alignment horizontal="center" vertical="center" wrapText="1"/>
      <protection hidden="1"/>
    </xf>
    <xf numFmtId="0" fontId="4" fillId="0" borderId="1" xfId="4" applyFont="1" applyFill="1" applyBorder="1" applyAlignment="1" applyProtection="1">
      <alignment horizontal="left" vertical="center" wrapText="1"/>
      <protection hidden="1"/>
    </xf>
    <xf numFmtId="0" fontId="4" fillId="0" borderId="2" xfId="4" applyFont="1" applyFill="1" applyBorder="1" applyAlignment="1" applyProtection="1">
      <alignment horizontal="center" vertical="center"/>
      <protection hidden="1"/>
    </xf>
    <xf numFmtId="0" fontId="4" fillId="0" borderId="3" xfId="4" applyFont="1" applyFill="1" applyBorder="1" applyAlignment="1" applyProtection="1">
      <alignment horizontal="center" vertical="center"/>
      <protection hidden="1"/>
    </xf>
    <xf numFmtId="0" fontId="4" fillId="0" borderId="4" xfId="4" applyFont="1" applyFill="1" applyBorder="1" applyAlignment="1" applyProtection="1">
      <alignment horizontal="center" vertical="center"/>
      <protection hidden="1"/>
    </xf>
    <xf numFmtId="0" fontId="9" fillId="0" borderId="31" xfId="13" applyFont="1" applyFill="1" applyBorder="1" applyAlignment="1" applyProtection="1">
      <alignment horizontal="center" vertical="center" wrapText="1"/>
      <protection hidden="1"/>
    </xf>
    <xf numFmtId="0" fontId="9" fillId="0" borderId="27" xfId="13" applyFont="1" applyFill="1" applyBorder="1" applyAlignment="1" applyProtection="1">
      <alignment horizontal="center" vertical="center" wrapText="1"/>
      <protection hidden="1"/>
    </xf>
    <xf numFmtId="0" fontId="9" fillId="0" borderId="29" xfId="13" applyFont="1" applyFill="1" applyBorder="1" applyAlignment="1" applyProtection="1">
      <alignment horizontal="center" vertical="center" wrapText="1"/>
      <protection hidden="1"/>
    </xf>
    <xf numFmtId="0" fontId="4" fillId="0" borderId="16" xfId="4" applyFont="1" applyFill="1" applyBorder="1" applyAlignment="1" applyProtection="1">
      <alignment horizontal="left" vertical="center" wrapText="1"/>
      <protection hidden="1"/>
    </xf>
    <xf numFmtId="0" fontId="9" fillId="0" borderId="34" xfId="13" applyFont="1" applyFill="1" applyBorder="1" applyAlignment="1" applyProtection="1">
      <alignment horizontal="center" vertical="center" wrapText="1"/>
      <protection hidden="1"/>
    </xf>
    <xf numFmtId="0" fontId="4" fillId="0" borderId="1" xfId="4" applyFont="1" applyFill="1" applyBorder="1" applyAlignment="1" applyProtection="1">
      <alignment horizontal="left" vertical="center"/>
      <protection hidden="1"/>
    </xf>
    <xf numFmtId="0" fontId="4" fillId="0" borderId="16" xfId="4" applyFont="1" applyFill="1" applyBorder="1" applyAlignment="1" applyProtection="1">
      <alignment horizontal="left" vertical="center"/>
      <protection hidden="1"/>
    </xf>
    <xf numFmtId="0" fontId="0" fillId="0" borderId="40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15" fillId="0" borderId="1" xfId="13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9" fillId="0" borderId="32" xfId="13" applyFont="1" applyFill="1" applyBorder="1" applyAlignment="1" applyProtection="1">
      <alignment horizontal="center" vertical="center" wrapText="1"/>
      <protection hidden="1"/>
    </xf>
    <xf numFmtId="0" fontId="9" fillId="0" borderId="36" xfId="13" applyFont="1" applyFill="1" applyBorder="1" applyAlignment="1" applyProtection="1">
      <alignment horizontal="center" vertical="center" wrapText="1"/>
      <protection hidden="1"/>
    </xf>
    <xf numFmtId="0" fontId="4" fillId="0" borderId="2" xfId="4" applyFont="1" applyFill="1" applyBorder="1" applyAlignment="1" applyProtection="1">
      <alignment horizontal="left" vertical="center" wrapText="1"/>
      <protection hidden="1"/>
    </xf>
    <xf numFmtId="0" fontId="9" fillId="0" borderId="35" xfId="13" applyFont="1" applyFill="1" applyBorder="1" applyAlignment="1" applyProtection="1">
      <alignment horizontal="center" vertical="center" wrapText="1"/>
      <protection hidden="1"/>
    </xf>
    <xf numFmtId="0" fontId="4" fillId="0" borderId="4" xfId="4" applyFont="1" applyFill="1" applyBorder="1" applyAlignment="1" applyProtection="1">
      <alignment horizontal="left" vertical="center" wrapText="1"/>
      <protection hidden="1"/>
    </xf>
    <xf numFmtId="0" fontId="4" fillId="0" borderId="25" xfId="4" applyFont="1" applyFill="1" applyBorder="1" applyAlignment="1" applyProtection="1">
      <alignment horizontal="center" vertical="center" wrapText="1"/>
      <protection hidden="1"/>
    </xf>
    <xf numFmtId="0" fontId="0" fillId="0" borderId="40" xfId="0" applyFill="1" applyBorder="1" applyAlignment="1">
      <alignment horizontal="center" vertical="center"/>
    </xf>
    <xf numFmtId="0" fontId="4" fillId="0" borderId="34" xfId="4" applyFont="1" applyFill="1" applyBorder="1" applyAlignment="1" applyProtection="1">
      <alignment horizontal="center" vertical="center" wrapText="1"/>
      <protection hidden="1"/>
    </xf>
    <xf numFmtId="0" fontId="15" fillId="0" borderId="10" xfId="13" applyFont="1" applyFill="1" applyBorder="1" applyAlignment="1">
      <alignment horizontal="center" vertical="center" wrapText="1"/>
    </xf>
    <xf numFmtId="0" fontId="15" fillId="0" borderId="15" xfId="13" applyFont="1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/>
    </xf>
    <xf numFmtId="0" fontId="4" fillId="0" borderId="36" xfId="4" applyFont="1" applyFill="1" applyBorder="1" applyAlignment="1" applyProtection="1">
      <alignment horizontal="center" vertical="center" wrapText="1"/>
      <protection hidden="1"/>
    </xf>
    <xf numFmtId="0" fontId="4" fillId="0" borderId="2" xfId="4" applyFont="1" applyFill="1" applyBorder="1" applyAlignment="1" applyProtection="1">
      <alignment horizontal="left" vertical="center"/>
      <protection hidden="1"/>
    </xf>
    <xf numFmtId="0" fontId="0" fillId="0" borderId="31" xfId="0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0" fontId="9" fillId="0" borderId="34" xfId="4" applyFont="1" applyFill="1" applyBorder="1" applyAlignment="1" applyProtection="1">
      <alignment horizontal="center" vertical="center" wrapText="1"/>
      <protection hidden="1"/>
    </xf>
    <xf numFmtId="0" fontId="9" fillId="0" borderId="32" xfId="4" applyFont="1" applyFill="1" applyBorder="1" applyAlignment="1" applyProtection="1">
      <alignment horizontal="center" vertical="center" wrapText="1"/>
      <protection hidden="1"/>
    </xf>
    <xf numFmtId="0" fontId="9" fillId="0" borderId="36" xfId="4" applyFont="1" applyFill="1" applyBorder="1" applyAlignment="1" applyProtection="1">
      <alignment horizontal="center" vertical="center" wrapText="1"/>
      <protection hidden="1"/>
    </xf>
    <xf numFmtId="0" fontId="4" fillId="0" borderId="31" xfId="4" applyFont="1" applyFill="1" applyBorder="1" applyAlignment="1" applyProtection="1">
      <alignment horizontal="center" vertical="center" wrapText="1"/>
      <protection hidden="1"/>
    </xf>
    <xf numFmtId="0" fontId="4" fillId="0" borderId="27" xfId="4" applyFont="1" applyFill="1" applyBorder="1" applyAlignment="1" applyProtection="1">
      <alignment horizontal="center" vertical="center" wrapText="1"/>
      <protection hidden="1"/>
    </xf>
    <xf numFmtId="0" fontId="4" fillId="0" borderId="29" xfId="4" applyFont="1" applyFill="1" applyBorder="1" applyAlignment="1" applyProtection="1">
      <alignment horizontal="center" vertical="center" wrapText="1"/>
      <protection hidden="1"/>
    </xf>
    <xf numFmtId="0" fontId="4" fillId="0" borderId="1" xfId="4" applyFont="1" applyFill="1" applyBorder="1" applyAlignment="1" applyProtection="1">
      <alignment horizontal="center" vertical="center"/>
      <protection hidden="1"/>
    </xf>
    <xf numFmtId="0" fontId="4" fillId="0" borderId="16" xfId="4" applyFont="1" applyFill="1" applyBorder="1" applyAlignment="1" applyProtection="1">
      <alignment horizontal="center" vertical="center"/>
      <protection hidden="1"/>
    </xf>
    <xf numFmtId="0" fontId="41" fillId="0" borderId="1" xfId="0" applyFont="1" applyFill="1" applyBorder="1" applyAlignment="1">
      <alignment horizontal="center" vertical="center"/>
    </xf>
    <xf numFmtId="0" fontId="0" fillId="0" borderId="2" xfId="0" applyFill="1" applyBorder="1" applyAlignment="1" applyProtection="1">
      <alignment horizontal="center" vertical="center"/>
      <protection hidden="1"/>
    </xf>
    <xf numFmtId="0" fontId="0" fillId="0" borderId="3" xfId="0" applyFill="1" applyBorder="1" applyAlignment="1" applyProtection="1">
      <alignment horizontal="center" vertical="center"/>
      <protection hidden="1"/>
    </xf>
    <xf numFmtId="0" fontId="0" fillId="0" borderId="4" xfId="0" applyFill="1" applyBorder="1" applyAlignment="1" applyProtection="1">
      <alignment horizontal="center" vertical="center"/>
      <protection hidden="1"/>
    </xf>
    <xf numFmtId="0" fontId="40" fillId="0" borderId="43" xfId="4" applyFont="1" applyFill="1" applyBorder="1" applyAlignment="1" applyProtection="1">
      <alignment horizontal="center" vertical="center" wrapText="1"/>
      <protection hidden="1"/>
    </xf>
    <xf numFmtId="0" fontId="4" fillId="0" borderId="17" xfId="4" applyFont="1" applyFill="1" applyBorder="1" applyAlignment="1" applyProtection="1">
      <alignment horizontal="center" vertical="center"/>
      <protection hidden="1"/>
    </xf>
    <xf numFmtId="0" fontId="29" fillId="0" borderId="31" xfId="4" applyFont="1" applyFill="1" applyBorder="1" applyAlignment="1" applyProtection="1">
      <alignment horizontal="center" vertical="center" wrapText="1"/>
      <protection hidden="1"/>
    </xf>
    <xf numFmtId="0" fontId="29" fillId="0" borderId="27" xfId="4" applyFont="1" applyFill="1" applyBorder="1" applyAlignment="1" applyProtection="1">
      <alignment horizontal="center" vertical="center" wrapText="1"/>
      <protection hidden="1"/>
    </xf>
    <xf numFmtId="0" fontId="29" fillId="0" borderId="29" xfId="4" applyFont="1" applyFill="1" applyBorder="1" applyAlignment="1" applyProtection="1">
      <alignment horizontal="center" vertical="center" wrapText="1"/>
      <protection hidden="1"/>
    </xf>
    <xf numFmtId="0" fontId="29" fillId="0" borderId="25" xfId="4" applyFont="1" applyFill="1" applyBorder="1" applyAlignment="1" applyProtection="1">
      <alignment horizontal="center" vertical="center" wrapText="1"/>
      <protection hidden="1"/>
    </xf>
    <xf numFmtId="0" fontId="29" fillId="0" borderId="34" xfId="4" applyFont="1" applyFill="1" applyBorder="1" applyAlignment="1" applyProtection="1">
      <alignment horizontal="center" vertical="center" wrapText="1"/>
      <protection hidden="1"/>
    </xf>
    <xf numFmtId="0" fontId="4" fillId="0" borderId="40" xfId="4" applyFont="1" applyFill="1" applyBorder="1" applyAlignment="1" applyProtection="1">
      <alignment horizontal="center" vertical="center"/>
      <protection hidden="1"/>
    </xf>
    <xf numFmtId="0" fontId="4" fillId="0" borderId="39" xfId="4" applyFont="1" applyFill="1" applyBorder="1" applyAlignment="1" applyProtection="1">
      <alignment horizontal="center" vertical="center"/>
      <protection hidden="1"/>
    </xf>
    <xf numFmtId="0" fontId="4" fillId="0" borderId="30" xfId="4" applyFont="1" applyFill="1" applyBorder="1" applyAlignment="1" applyProtection="1">
      <alignment horizontal="center" vertical="center"/>
      <protection hidden="1"/>
    </xf>
    <xf numFmtId="0" fontId="4" fillId="0" borderId="26" xfId="4" applyFont="1" applyFill="1" applyBorder="1" applyAlignment="1" applyProtection="1">
      <alignment horizontal="center" vertical="center"/>
      <protection hidden="1"/>
    </xf>
    <xf numFmtId="0" fontId="4" fillId="0" borderId="33" xfId="4" applyFont="1" applyFill="1" applyBorder="1" applyAlignment="1" applyProtection="1">
      <alignment horizontal="center" vertical="center"/>
      <protection hidden="1"/>
    </xf>
    <xf numFmtId="0" fontId="4" fillId="0" borderId="28" xfId="4" applyFont="1" applyFill="1" applyBorder="1" applyAlignment="1" applyProtection="1">
      <alignment horizontal="center" vertical="center"/>
      <protection hidden="1"/>
    </xf>
    <xf numFmtId="0" fontId="29" fillId="0" borderId="35" xfId="4" applyFont="1" applyFill="1" applyBorder="1" applyAlignment="1" applyProtection="1">
      <alignment horizontal="center" vertical="center" wrapText="1"/>
      <protection hidden="1"/>
    </xf>
    <xf numFmtId="0" fontId="29" fillId="0" borderId="32" xfId="4" applyFont="1" applyFill="1" applyBorder="1" applyAlignment="1" applyProtection="1">
      <alignment horizontal="center" vertical="center" wrapText="1"/>
      <protection hidden="1"/>
    </xf>
    <xf numFmtId="0" fontId="29" fillId="0" borderId="36" xfId="4" applyFont="1" applyFill="1" applyBorder="1" applyAlignment="1" applyProtection="1">
      <alignment horizontal="center" vertical="center" wrapText="1"/>
      <protection hidden="1"/>
    </xf>
    <xf numFmtId="0" fontId="11" fillId="0" borderId="31" xfId="4" applyFont="1" applyFill="1" applyBorder="1" applyAlignment="1" applyProtection="1">
      <alignment horizontal="center" vertical="center" wrapText="1"/>
      <protection hidden="1"/>
    </xf>
    <xf numFmtId="0" fontId="11" fillId="0" borderId="27" xfId="4" applyFont="1" applyFill="1" applyBorder="1" applyAlignment="1" applyProtection="1">
      <alignment horizontal="center" vertical="center" wrapText="1"/>
      <protection hidden="1"/>
    </xf>
    <xf numFmtId="0" fontId="11" fillId="0" borderId="29" xfId="4" applyFont="1" applyFill="1" applyBorder="1" applyAlignment="1" applyProtection="1">
      <alignment horizontal="center" vertical="center" wrapText="1"/>
      <protection hidden="1"/>
    </xf>
    <xf numFmtId="0" fontId="9" fillId="0" borderId="1" xfId="4" applyFont="1" applyFill="1" applyBorder="1" applyAlignment="1" applyProtection="1">
      <alignment horizontal="center" vertical="center"/>
      <protection hidden="1"/>
    </xf>
    <xf numFmtId="0" fontId="9" fillId="0" borderId="16" xfId="4" applyFont="1" applyFill="1" applyBorder="1" applyAlignment="1" applyProtection="1">
      <alignment horizontal="center" vertical="center"/>
      <protection hidden="1"/>
    </xf>
    <xf numFmtId="0" fontId="4" fillId="0" borderId="37" xfId="4" applyFont="1" applyFill="1" applyBorder="1" applyAlignment="1" applyProtection="1">
      <alignment horizontal="center" vertical="center"/>
      <protection hidden="1"/>
    </xf>
    <xf numFmtId="0" fontId="4" fillId="0" borderId="38" xfId="4" applyFont="1" applyFill="1" applyBorder="1" applyAlignment="1" applyProtection="1">
      <alignment horizontal="center" vertical="center"/>
      <protection hidden="1"/>
    </xf>
    <xf numFmtId="0" fontId="40" fillId="0" borderId="21" xfId="0" applyFont="1" applyFill="1" applyBorder="1" applyAlignment="1">
      <alignment horizontal="center" vertical="top" wrapText="1"/>
    </xf>
    <xf numFmtId="0" fontId="40" fillId="0" borderId="22" xfId="0" applyFont="1" applyFill="1" applyBorder="1" applyAlignment="1">
      <alignment horizontal="center" vertical="top" wrapText="1"/>
    </xf>
    <xf numFmtId="0" fontId="40" fillId="0" borderId="23" xfId="0" applyFont="1" applyFill="1" applyBorder="1" applyAlignment="1">
      <alignment horizontal="center" vertical="top" wrapText="1"/>
    </xf>
    <xf numFmtId="0" fontId="18" fillId="0" borderId="50" xfId="0" applyFont="1" applyFill="1" applyBorder="1" applyAlignment="1">
      <alignment horizontal="left" vertical="center"/>
    </xf>
    <xf numFmtId="0" fontId="18" fillId="0" borderId="22" xfId="0" applyFont="1" applyFill="1" applyBorder="1" applyAlignment="1">
      <alignment horizontal="left" vertical="center"/>
    </xf>
    <xf numFmtId="0" fontId="18" fillId="0" borderId="23" xfId="0" applyFont="1" applyFill="1" applyBorder="1" applyAlignment="1">
      <alignment horizontal="left" vertical="center"/>
    </xf>
    <xf numFmtId="0" fontId="29" fillId="0" borderId="31" xfId="0" applyFont="1" applyFill="1" applyBorder="1" applyAlignment="1">
      <alignment horizontal="center" vertical="center" wrapText="1"/>
    </xf>
    <xf numFmtId="0" fontId="29" fillId="0" borderId="27" xfId="0" applyFont="1" applyFill="1" applyBorder="1" applyAlignment="1">
      <alignment horizontal="center" vertical="center" wrapText="1"/>
    </xf>
    <xf numFmtId="0" fontId="29" fillId="0" borderId="29" xfId="0" applyFont="1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/>
    </xf>
    <xf numFmtId="0" fontId="29" fillId="0" borderId="34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left" vertical="center" wrapText="1"/>
    </xf>
    <xf numFmtId="0" fontId="18" fillId="0" borderId="51" xfId="0" applyFont="1" applyFill="1" applyBorder="1" applyAlignment="1">
      <alignment horizontal="left" vertical="center" wrapText="1"/>
    </xf>
    <xf numFmtId="0" fontId="18" fillId="0" borderId="42" xfId="0" applyFont="1" applyFill="1" applyBorder="1" applyAlignment="1">
      <alignment horizontal="left" vertical="center" wrapText="1"/>
    </xf>
    <xf numFmtId="0" fontId="29" fillId="0" borderId="25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40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39" xfId="0" applyFont="1" applyFill="1" applyBorder="1" applyAlignment="1">
      <alignment horizontal="center" vertical="center"/>
    </xf>
    <xf numFmtId="0" fontId="11" fillId="0" borderId="35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/>
    </xf>
    <xf numFmtId="0" fontId="40" fillId="0" borderId="52" xfId="0" applyFont="1" applyFill="1" applyBorder="1" applyAlignment="1">
      <alignment horizontal="center" vertical="top" wrapText="1"/>
    </xf>
    <xf numFmtId="0" fontId="40" fillId="0" borderId="53" xfId="0" applyFont="1" applyFill="1" applyBorder="1" applyAlignment="1">
      <alignment horizontal="center" vertical="top" wrapText="1"/>
    </xf>
    <xf numFmtId="0" fontId="40" fillId="0" borderId="54" xfId="0" applyFont="1" applyFill="1" applyBorder="1" applyAlignment="1">
      <alignment horizontal="center" vertical="top" wrapText="1"/>
    </xf>
    <xf numFmtId="0" fontId="41" fillId="0" borderId="41" xfId="0" applyFont="1" applyFill="1" applyBorder="1" applyAlignment="1">
      <alignment horizontal="left" vertical="center"/>
    </xf>
    <xf numFmtId="0" fontId="41" fillId="0" borderId="51" xfId="0" applyFont="1" applyFill="1" applyBorder="1" applyAlignment="1">
      <alignment horizontal="left" vertical="center"/>
    </xf>
    <xf numFmtId="0" fontId="41" fillId="0" borderId="55" xfId="0" applyFont="1" applyFill="1" applyBorder="1" applyAlignment="1">
      <alignment horizontal="left" vertical="center"/>
    </xf>
    <xf numFmtId="0" fontId="29" fillId="0" borderId="35" xfId="0" applyFont="1" applyFill="1" applyBorder="1" applyAlignment="1">
      <alignment horizontal="center" vertical="center" wrapText="1"/>
    </xf>
    <xf numFmtId="0" fontId="29" fillId="0" borderId="32" xfId="0" applyFont="1" applyFill="1" applyBorder="1" applyAlignment="1">
      <alignment horizontal="center" vertical="center" wrapText="1"/>
    </xf>
    <xf numFmtId="0" fontId="41" fillId="0" borderId="17" xfId="0" applyFont="1" applyFill="1" applyBorder="1" applyAlignment="1">
      <alignment horizontal="left" vertical="center"/>
    </xf>
    <xf numFmtId="0" fontId="29" fillId="0" borderId="36" xfId="0" applyFont="1" applyFill="1" applyBorder="1" applyAlignment="1">
      <alignment horizontal="center" vertical="center" wrapText="1"/>
    </xf>
    <xf numFmtId="0" fontId="23" fillId="0" borderId="0" xfId="0" applyFont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/>
      <protection hidden="1"/>
    </xf>
    <xf numFmtId="0" fontId="9" fillId="0" borderId="4" xfId="0" applyFont="1" applyBorder="1" applyAlignment="1" applyProtection="1">
      <alignment horizontal="center" vertical="center"/>
      <protection hidden="1"/>
    </xf>
    <xf numFmtId="0" fontId="15" fillId="0" borderId="7" xfId="0" applyFont="1" applyBorder="1" applyAlignment="1" applyProtection="1">
      <alignment horizontal="center" vertical="center"/>
      <protection hidden="1"/>
    </xf>
    <xf numFmtId="0" fontId="15" fillId="0" borderId="8" xfId="0" applyFont="1" applyBorder="1" applyAlignment="1" applyProtection="1">
      <alignment horizontal="center" vertical="center"/>
      <protection hidden="1"/>
    </xf>
    <xf numFmtId="0" fontId="15" fillId="0" borderId="9" xfId="0" applyFont="1" applyBorder="1" applyAlignment="1" applyProtection="1">
      <alignment horizontal="center" vertical="center"/>
      <protection hidden="1"/>
    </xf>
    <xf numFmtId="0" fontId="9" fillId="0" borderId="10" xfId="0" applyFont="1" applyBorder="1" applyAlignment="1" applyProtection="1">
      <alignment horizontal="center" vertical="center"/>
      <protection hidden="1"/>
    </xf>
    <xf numFmtId="0" fontId="9" fillId="0" borderId="11" xfId="0" applyFont="1" applyBorder="1" applyAlignment="1" applyProtection="1">
      <alignment horizontal="center" vertical="center"/>
      <protection hidden="1"/>
    </xf>
    <xf numFmtId="0" fontId="9" fillId="0" borderId="15" xfId="0" applyFont="1" applyBorder="1" applyAlignment="1" applyProtection="1">
      <alignment horizontal="center" vertical="center"/>
      <protection hidden="1"/>
    </xf>
    <xf numFmtId="0" fontId="9" fillId="0" borderId="13" xfId="0" applyFont="1" applyBorder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9" fillId="0" borderId="14" xfId="0" applyFont="1" applyBorder="1" applyAlignment="1" applyProtection="1">
      <alignment horizontal="center" vertical="center"/>
      <protection hidden="1"/>
    </xf>
    <xf numFmtId="0" fontId="9" fillId="0" borderId="5" xfId="0" applyFont="1" applyBorder="1" applyAlignment="1" applyProtection="1">
      <alignment horizontal="center" vertical="center"/>
      <protection hidden="1"/>
    </xf>
    <xf numFmtId="0" fontId="9" fillId="0" borderId="6" xfId="0" applyFont="1" applyBorder="1" applyAlignment="1" applyProtection="1">
      <alignment horizontal="center" vertical="center"/>
      <protection hidden="1"/>
    </xf>
    <xf numFmtId="0" fontId="9" fillId="0" borderId="12" xfId="0" applyFont="1" applyBorder="1" applyAlignment="1" applyProtection="1">
      <alignment horizontal="center" vertical="center"/>
      <protection hidden="1"/>
    </xf>
    <xf numFmtId="0" fontId="9" fillId="0" borderId="7" xfId="0" applyFont="1" applyBorder="1" applyAlignment="1" applyProtection="1">
      <alignment horizontal="center" vertical="center"/>
      <protection hidden="1"/>
    </xf>
    <xf numFmtId="0" fontId="9" fillId="0" borderId="9" xfId="0" applyFont="1" applyBorder="1" applyAlignment="1" applyProtection="1">
      <alignment horizontal="center" vertical="center"/>
      <protection hidden="1"/>
    </xf>
    <xf numFmtId="0" fontId="9" fillId="0" borderId="7" xfId="0" applyFont="1" applyBorder="1" applyAlignment="1" applyProtection="1">
      <alignment horizontal="left" vertical="center" wrapText="1"/>
      <protection hidden="1"/>
    </xf>
    <xf numFmtId="0" fontId="9" fillId="0" borderId="8" xfId="0" applyFont="1" applyBorder="1" applyAlignment="1" applyProtection="1">
      <alignment horizontal="left" vertical="center" wrapText="1"/>
      <protection hidden="1"/>
    </xf>
    <xf numFmtId="0" fontId="9" fillId="0" borderId="9" xfId="0" applyFont="1" applyBorder="1" applyAlignment="1" applyProtection="1">
      <alignment horizontal="left" vertical="center" wrapText="1"/>
      <protection hidden="1"/>
    </xf>
    <xf numFmtId="0" fontId="90" fillId="0" borderId="0" xfId="0" applyFont="1" applyFill="1" applyBorder="1" applyAlignment="1" applyProtection="1">
      <alignment horizontal="left" wrapText="1"/>
      <protection hidden="1"/>
    </xf>
    <xf numFmtId="0" fontId="90" fillId="0" borderId="0" xfId="0" applyFont="1" applyFill="1" applyBorder="1" applyProtection="1">
      <protection hidden="1"/>
    </xf>
    <xf numFmtId="0" fontId="91" fillId="0" borderId="0" xfId="0" applyFont="1" applyFill="1" applyBorder="1" applyAlignment="1" applyProtection="1">
      <alignment horizontal="center" vertical="center"/>
      <protection hidden="1"/>
    </xf>
    <xf numFmtId="0" fontId="17" fillId="0" borderId="2" xfId="0" applyFont="1" applyBorder="1" applyAlignment="1" applyProtection="1">
      <alignment horizontal="left" wrapText="1"/>
      <protection hidden="1"/>
    </xf>
    <xf numFmtId="0" fontId="17" fillId="0" borderId="3" xfId="0" applyFont="1" applyBorder="1" applyProtection="1">
      <protection hidden="1"/>
    </xf>
    <xf numFmtId="0" fontId="17" fillId="0" borderId="4" xfId="0" applyFont="1" applyBorder="1" applyProtection="1">
      <protection hidden="1"/>
    </xf>
    <xf numFmtId="0" fontId="33" fillId="0" borderId="7" xfId="0" applyFont="1" applyBorder="1" applyAlignment="1" applyProtection="1">
      <alignment horizontal="center" vertical="center"/>
      <protection hidden="1"/>
    </xf>
    <xf numFmtId="0" fontId="33" fillId="0" borderId="8" xfId="0" applyFont="1" applyBorder="1" applyAlignment="1" applyProtection="1">
      <alignment horizontal="center" vertical="center"/>
      <protection hidden="1"/>
    </xf>
    <xf numFmtId="0" fontId="33" fillId="0" borderId="9" xfId="0" applyFont="1" applyBorder="1" applyAlignment="1" applyProtection="1">
      <alignment horizontal="center" vertical="center"/>
      <protection hidden="1"/>
    </xf>
    <xf numFmtId="0" fontId="70" fillId="0" borderId="0" xfId="0" applyFont="1" applyFill="1" applyBorder="1" applyAlignment="1" applyProtection="1">
      <alignment horizontal="center" vertical="center"/>
      <protection hidden="1"/>
    </xf>
    <xf numFmtId="0" fontId="9" fillId="0" borderId="11" xfId="0" applyFont="1" applyBorder="1" applyAlignment="1" applyProtection="1">
      <alignment horizontal="left" vertical="center" wrapText="1"/>
      <protection hidden="1"/>
    </xf>
    <xf numFmtId="0" fontId="9" fillId="0" borderId="15" xfId="0" applyFont="1" applyBorder="1" applyAlignment="1" applyProtection="1">
      <alignment horizontal="left" vertical="center" wrapText="1"/>
      <protection hidden="1"/>
    </xf>
    <xf numFmtId="0" fontId="9" fillId="0" borderId="0" xfId="0" applyFont="1" applyBorder="1" applyAlignment="1" applyProtection="1">
      <alignment horizontal="left" vertical="center" wrapText="1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0" fontId="9" fillId="0" borderId="14" xfId="0" applyFont="1" applyBorder="1" applyAlignment="1" applyProtection="1">
      <alignment horizontal="left" vertical="center" wrapText="1"/>
      <protection hidden="1"/>
    </xf>
    <xf numFmtId="0" fontId="15" fillId="0" borderId="2" xfId="0" applyFont="1" applyBorder="1" applyAlignment="1" applyProtection="1">
      <alignment horizontal="center" vertical="center"/>
      <protection hidden="1"/>
    </xf>
    <xf numFmtId="0" fontId="15" fillId="0" borderId="3" xfId="0" applyFont="1" applyBorder="1" applyAlignment="1" applyProtection="1">
      <alignment horizontal="center" vertical="center"/>
      <protection hidden="1"/>
    </xf>
    <xf numFmtId="0" fontId="9" fillId="0" borderId="8" xfId="0" applyFont="1" applyBorder="1" applyAlignment="1" applyProtection="1">
      <alignment horizontal="center" vertical="center"/>
      <protection hidden="1"/>
    </xf>
    <xf numFmtId="0" fontId="9" fillId="0" borderId="10" xfId="0" applyFont="1" applyBorder="1" applyAlignment="1" applyProtection="1">
      <alignment horizontal="left" vertical="center" wrapText="1"/>
      <protection hidden="1"/>
    </xf>
    <xf numFmtId="0" fontId="9" fillId="0" borderId="5" xfId="0" applyFont="1" applyBorder="1" applyAlignment="1" applyProtection="1">
      <alignment horizontal="left" vertical="center" wrapText="1"/>
      <protection hidden="1"/>
    </xf>
    <xf numFmtId="0" fontId="9" fillId="0" borderId="6" xfId="0" applyFont="1" applyBorder="1" applyAlignment="1" applyProtection="1">
      <alignment horizontal="left" vertical="center" wrapText="1"/>
      <protection hidden="1"/>
    </xf>
    <xf numFmtId="0" fontId="9" fillId="0" borderId="12" xfId="0" applyFont="1" applyBorder="1" applyAlignment="1" applyProtection="1">
      <alignment horizontal="left" vertical="center" wrapText="1"/>
      <protection hidden="1"/>
    </xf>
    <xf numFmtId="0" fontId="75" fillId="0" borderId="1" xfId="0" applyFont="1" applyFill="1" applyBorder="1" applyAlignment="1" applyProtection="1">
      <alignment horizontal="center" vertical="center" wrapText="1"/>
      <protection hidden="1"/>
    </xf>
    <xf numFmtId="0" fontId="73" fillId="0" borderId="1" xfId="0" applyFont="1" applyFill="1" applyBorder="1" applyAlignment="1" applyProtection="1">
      <alignment horizontal="center" vertical="center"/>
      <protection hidden="1"/>
    </xf>
    <xf numFmtId="0" fontId="73" fillId="0" borderId="7" xfId="0" applyFont="1" applyFill="1" applyBorder="1" applyAlignment="1" applyProtection="1">
      <alignment horizontal="center" vertical="center" wrapText="1"/>
      <protection hidden="1"/>
    </xf>
    <xf numFmtId="0" fontId="73" fillId="0" borderId="8" xfId="0" applyFont="1" applyFill="1" applyBorder="1" applyAlignment="1" applyProtection="1">
      <alignment horizontal="center" vertical="center" wrapText="1"/>
      <protection hidden="1"/>
    </xf>
    <xf numFmtId="0" fontId="73" fillId="0" borderId="9" xfId="0" applyFont="1" applyFill="1" applyBorder="1" applyAlignment="1" applyProtection="1">
      <alignment horizontal="center" vertical="center" wrapText="1"/>
      <protection hidden="1"/>
    </xf>
    <xf numFmtId="0" fontId="93" fillId="0" borderId="10" xfId="0" applyFont="1" applyBorder="1" applyAlignment="1" applyProtection="1">
      <alignment horizontal="left" wrapText="1"/>
      <protection hidden="1"/>
    </xf>
    <xf numFmtId="0" fontId="93" fillId="0" borderId="11" xfId="0" applyFont="1" applyBorder="1" applyAlignment="1" applyProtection="1">
      <alignment horizontal="left" wrapText="1"/>
      <protection hidden="1"/>
    </xf>
    <xf numFmtId="0" fontId="93" fillId="0" borderId="15" xfId="0" applyFont="1" applyBorder="1" applyAlignment="1" applyProtection="1">
      <alignment horizontal="left" wrapText="1"/>
      <protection hidden="1"/>
    </xf>
    <xf numFmtId="0" fontId="93" fillId="0" borderId="13" xfId="0" applyFont="1" applyBorder="1" applyAlignment="1" applyProtection="1">
      <alignment horizontal="left" wrapText="1"/>
      <protection hidden="1"/>
    </xf>
    <xf numFmtId="0" fontId="93" fillId="0" borderId="0" xfId="0" applyFont="1" applyAlignment="1" applyProtection="1">
      <alignment horizontal="left" wrapText="1"/>
      <protection hidden="1"/>
    </xf>
    <xf numFmtId="0" fontId="93" fillId="0" borderId="14" xfId="0" applyFont="1" applyBorder="1" applyAlignment="1" applyProtection="1">
      <alignment horizontal="left" wrapText="1"/>
      <protection hidden="1"/>
    </xf>
    <xf numFmtId="0" fontId="76" fillId="0" borderId="2" xfId="0" applyFont="1" applyFill="1" applyBorder="1" applyAlignment="1" applyProtection="1">
      <alignment horizontal="left" wrapText="1"/>
      <protection hidden="1"/>
    </xf>
    <xf numFmtId="0" fontId="76" fillId="0" borderId="4" xfId="0" applyFont="1" applyFill="1" applyBorder="1" applyAlignment="1" applyProtection="1">
      <alignment horizontal="left" wrapText="1"/>
      <protection hidden="1"/>
    </xf>
    <xf numFmtId="0" fontId="75" fillId="0" borderId="0" xfId="0" applyFont="1" applyFill="1" applyBorder="1" applyAlignment="1">
      <alignment horizontal="center" vertical="center" wrapText="1"/>
    </xf>
    <xf numFmtId="0" fontId="73" fillId="10" borderId="1" xfId="0" applyFont="1" applyFill="1" applyBorder="1" applyAlignment="1">
      <alignment horizontal="center" vertical="center"/>
    </xf>
    <xf numFmtId="0" fontId="15" fillId="0" borderId="1" xfId="0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hidden="1"/>
    </xf>
    <xf numFmtId="0" fontId="9" fillId="0" borderId="1" xfId="0" applyFont="1" applyBorder="1" applyAlignment="1">
      <alignment horizontal="center" vertical="center"/>
    </xf>
    <xf numFmtId="0" fontId="9" fillId="0" borderId="7" xfId="0" applyFont="1" applyBorder="1" applyAlignment="1">
      <alignment horizontal="left" vertical="center" wrapText="1"/>
    </xf>
    <xf numFmtId="0" fontId="9" fillId="0" borderId="8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 applyProtection="1">
      <alignment horizontal="center" vertical="center" wrapText="1"/>
      <protection hidden="1"/>
    </xf>
    <xf numFmtId="0" fontId="9" fillId="0" borderId="11" xfId="0" applyFont="1" applyBorder="1" applyAlignment="1" applyProtection="1">
      <alignment horizontal="center" vertical="center" wrapText="1"/>
      <protection hidden="1"/>
    </xf>
    <xf numFmtId="0" fontId="9" fillId="0" borderId="15" xfId="0" applyFont="1" applyBorder="1" applyAlignment="1" applyProtection="1">
      <alignment horizontal="center" vertical="center" wrapText="1"/>
      <protection hidden="1"/>
    </xf>
    <xf numFmtId="0" fontId="9" fillId="0" borderId="1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7" fillId="0" borderId="9" xfId="0" applyFont="1" applyBorder="1" applyAlignment="1" applyProtection="1">
      <alignment horizontal="left" vertical="center" wrapText="1"/>
      <protection hidden="1"/>
    </xf>
    <xf numFmtId="0" fontId="9" fillId="0" borderId="7" xfId="0" applyFont="1" applyBorder="1" applyAlignment="1" applyProtection="1">
      <alignment horizontal="left"/>
      <protection hidden="1"/>
    </xf>
    <xf numFmtId="0" fontId="9" fillId="0" borderId="8" xfId="0" applyFont="1" applyBorder="1" applyAlignment="1" applyProtection="1">
      <alignment horizontal="left"/>
      <protection hidden="1"/>
    </xf>
    <xf numFmtId="0" fontId="9" fillId="0" borderId="9" xfId="0" applyFont="1" applyBorder="1" applyAlignment="1" applyProtection="1">
      <alignment horizontal="left"/>
      <protection hidden="1"/>
    </xf>
    <xf numFmtId="0" fontId="9" fillId="0" borderId="7" xfId="0" applyFont="1" applyBorder="1" applyAlignment="1" applyProtection="1">
      <alignment horizontal="left" wrapText="1"/>
      <protection hidden="1"/>
    </xf>
    <xf numFmtId="0" fontId="9" fillId="0" borderId="8" xfId="0" applyFont="1" applyBorder="1" applyAlignment="1" applyProtection="1">
      <alignment horizontal="left" wrapText="1"/>
      <protection hidden="1"/>
    </xf>
    <xf numFmtId="0" fontId="9" fillId="0" borderId="9" xfId="0" applyFont="1" applyBorder="1" applyAlignment="1" applyProtection="1">
      <alignment horizontal="left" wrapText="1"/>
      <protection hidden="1"/>
    </xf>
    <xf numFmtId="0" fontId="9" fillId="0" borderId="10" xfId="0" applyFont="1" applyBorder="1" applyAlignment="1" applyProtection="1">
      <alignment horizontal="center"/>
      <protection hidden="1"/>
    </xf>
    <xf numFmtId="0" fontId="9" fillId="0" borderId="11" xfId="0" applyFont="1" applyBorder="1" applyAlignment="1" applyProtection="1">
      <alignment horizontal="center"/>
      <protection hidden="1"/>
    </xf>
    <xf numFmtId="0" fontId="9" fillId="0" borderId="15" xfId="0" applyFont="1" applyBorder="1" applyAlignment="1" applyProtection="1">
      <alignment horizontal="center"/>
      <protection hidden="1"/>
    </xf>
    <xf numFmtId="0" fontId="9" fillId="0" borderId="13" xfId="0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9" fillId="0" borderId="14" xfId="0" applyFont="1" applyBorder="1" applyAlignment="1" applyProtection="1">
      <alignment horizontal="center"/>
      <protection hidden="1"/>
    </xf>
    <xf numFmtId="0" fontId="9" fillId="0" borderId="5" xfId="0" applyFont="1" applyBorder="1" applyAlignment="1" applyProtection="1">
      <alignment horizontal="center"/>
      <protection hidden="1"/>
    </xf>
    <xf numFmtId="0" fontId="9" fillId="0" borderId="6" xfId="0" applyFont="1" applyBorder="1" applyAlignment="1" applyProtection="1">
      <alignment horizontal="center"/>
      <protection hidden="1"/>
    </xf>
    <xf numFmtId="0" fontId="9" fillId="0" borderId="12" xfId="0" applyFont="1" applyBorder="1" applyAlignment="1" applyProtection="1">
      <alignment horizontal="center"/>
      <protection hidden="1"/>
    </xf>
    <xf numFmtId="0" fontId="17" fillId="0" borderId="1" xfId="0" applyFont="1" applyBorder="1" applyAlignment="1" applyProtection="1">
      <alignment horizontal="left" vertical="center" wrapText="1"/>
      <protection hidden="1"/>
    </xf>
    <xf numFmtId="0" fontId="9" fillId="0" borderId="1" xfId="0" applyFont="1" applyBorder="1" applyAlignment="1" applyProtection="1">
      <alignment horizontal="left" wrapText="1"/>
      <protection hidden="1"/>
    </xf>
    <xf numFmtId="0" fontId="17" fillId="0" borderId="2" xfId="0" applyFont="1" applyBorder="1" applyAlignment="1" applyProtection="1">
      <alignment horizontal="left" vertical="center" wrapText="1"/>
      <protection hidden="1"/>
    </xf>
    <xf numFmtId="0" fontId="17" fillId="0" borderId="3" xfId="0" applyFont="1" applyBorder="1" applyAlignment="1" applyProtection="1">
      <alignment horizontal="left" vertical="center" wrapText="1"/>
      <protection hidden="1"/>
    </xf>
    <xf numFmtId="0" fontId="9" fillId="0" borderId="13" xfId="0" applyFont="1" applyBorder="1" applyAlignment="1" applyProtection="1">
      <alignment horizontal="center" vertical="center" wrapText="1"/>
      <protection hidden="1"/>
    </xf>
    <xf numFmtId="0" fontId="9" fillId="0" borderId="14" xfId="0" applyFont="1" applyBorder="1" applyAlignment="1" applyProtection="1">
      <alignment horizontal="center" vertical="center" wrapText="1"/>
      <protection hidden="1"/>
    </xf>
    <xf numFmtId="0" fontId="15" fillId="0" borderId="16" xfId="0" applyFont="1" applyBorder="1" applyAlignment="1" applyProtection="1">
      <alignment horizontal="center" vertical="center"/>
      <protection hidden="1"/>
    </xf>
    <xf numFmtId="0" fontId="9" fillId="0" borderId="7" xfId="0" applyFont="1" applyBorder="1" applyAlignment="1" applyProtection="1">
      <alignment horizontal="center"/>
      <protection hidden="1"/>
    </xf>
    <xf numFmtId="0" fontId="9" fillId="0" borderId="8" xfId="0" applyFont="1" applyBorder="1" applyAlignment="1" applyProtection="1">
      <alignment horizontal="center"/>
      <protection hidden="1"/>
    </xf>
    <xf numFmtId="0" fontId="9" fillId="0" borderId="9" xfId="0" applyFont="1" applyBorder="1" applyAlignment="1" applyProtection="1">
      <alignment horizontal="center"/>
      <protection hidden="1"/>
    </xf>
    <xf numFmtId="0" fontId="9" fillId="0" borderId="7" xfId="0" applyFont="1" applyBorder="1" applyAlignment="1" applyProtection="1">
      <alignment horizontal="center" vertical="center" wrapText="1"/>
      <protection hidden="1"/>
    </xf>
    <xf numFmtId="0" fontId="9" fillId="0" borderId="8" xfId="0" applyFont="1" applyBorder="1" applyAlignment="1" applyProtection="1">
      <alignment horizontal="center" vertical="center" wrapText="1"/>
      <protection hidden="1"/>
    </xf>
    <xf numFmtId="0" fontId="9" fillId="0" borderId="9" xfId="0" applyFont="1" applyBorder="1" applyAlignment="1" applyProtection="1">
      <alignment horizontal="center" vertical="center" wrapText="1"/>
      <protection hidden="1"/>
    </xf>
    <xf numFmtId="0" fontId="15" fillId="0" borderId="13" xfId="0" applyFont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17" xfId="0" applyFont="1" applyBorder="1" applyAlignment="1" applyProtection="1">
      <alignment horizontal="center" vertical="center" wrapText="1"/>
      <protection hidden="1"/>
    </xf>
    <xf numFmtId="0" fontId="15" fillId="0" borderId="16" xfId="0" applyFont="1" applyBorder="1" applyAlignment="1" applyProtection="1">
      <alignment horizontal="center" vertical="center" wrapText="1"/>
      <protection hidden="1"/>
    </xf>
    <xf numFmtId="0" fontId="74" fillId="0" borderId="0" xfId="0" applyFont="1" applyFill="1" applyBorder="1" applyAlignment="1">
      <alignment horizontal="center" vertical="center"/>
    </xf>
    <xf numFmtId="0" fontId="76" fillId="10" borderId="7" xfId="0" applyFont="1" applyFill="1" applyBorder="1" applyAlignment="1">
      <alignment horizontal="center" vertical="center"/>
    </xf>
    <xf numFmtId="0" fontId="76" fillId="10" borderId="9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76" fillId="0" borderId="4" xfId="0" applyFont="1" applyFill="1" applyBorder="1" applyProtection="1">
      <protection hidden="1"/>
    </xf>
    <xf numFmtId="0" fontId="74" fillId="0" borderId="1" xfId="0" applyFont="1" applyFill="1" applyBorder="1" applyAlignment="1" applyProtection="1">
      <alignment horizontal="center" vertical="center"/>
      <protection hidden="1"/>
    </xf>
    <xf numFmtId="0" fontId="76" fillId="0" borderId="7" xfId="0" applyFont="1" applyFill="1" applyBorder="1" applyAlignment="1" applyProtection="1">
      <alignment horizontal="center" vertical="center"/>
      <protection hidden="1"/>
    </xf>
    <xf numFmtId="0" fontId="76" fillId="0" borderId="9" xfId="0" applyFont="1" applyFill="1" applyBorder="1" applyAlignment="1" applyProtection="1">
      <alignment horizontal="center" vertical="center"/>
      <protection hidden="1"/>
    </xf>
    <xf numFmtId="0" fontId="93" fillId="0" borderId="1" xfId="0" applyFont="1" applyBorder="1" applyAlignment="1" applyProtection="1">
      <alignment horizontal="left" wrapText="1"/>
      <protection hidden="1"/>
    </xf>
  </cellXfs>
  <cellStyles count="15">
    <cellStyle name="Normale_Foglio3" xfId="1" xr:uid="{00000000-0005-0000-0000-000000000000}"/>
    <cellStyle name="Гиперссылка 2" xfId="2" xr:uid="{00000000-0005-0000-0000-000001000000}"/>
    <cellStyle name="Денежный" xfId="3" builtinId="4"/>
    <cellStyle name="Обычный" xfId="0" builtinId="0"/>
    <cellStyle name="Обычный 2" xfId="4" xr:uid="{00000000-0005-0000-0000-000004000000}"/>
    <cellStyle name="Обычный 2 2" xfId="5" xr:uid="{00000000-0005-0000-0000-000005000000}"/>
    <cellStyle name="Обычный 2 3" xfId="6" xr:uid="{00000000-0005-0000-0000-000006000000}"/>
    <cellStyle name="Обычный 2 4" xfId="7" xr:uid="{00000000-0005-0000-0000-000007000000}"/>
    <cellStyle name="Обычный 2 5" xfId="8" xr:uid="{00000000-0005-0000-0000-000008000000}"/>
    <cellStyle name="Обычный 2_Адрес для доков" xfId="9" xr:uid="{00000000-0005-0000-0000-000009000000}"/>
    <cellStyle name="Обычный 3" xfId="10" xr:uid="{00000000-0005-0000-0000-00000A000000}"/>
    <cellStyle name="Обычный 4" xfId="11" xr:uid="{00000000-0005-0000-0000-00000B000000}"/>
    <cellStyle name="Обычный_Лист1" xfId="12" xr:uid="{00000000-0005-0000-0000-00000C000000}"/>
    <cellStyle name="Обычный_Лист1_1" xfId="13" xr:uid="{00000000-0005-0000-0000-00000D000000}"/>
    <cellStyle name="Стиль 1" xfId="14" xr:uid="{00000000-0005-0000-0000-00000E000000}"/>
  </cellStyles>
  <dxfs count="4">
    <dxf>
      <font>
        <i val="0"/>
        <color indexed="4"/>
      </font>
    </dxf>
    <dxf>
      <fill>
        <patternFill patternType="solid">
          <fgColor indexed="43"/>
          <bgColor indexed="43"/>
        </patternFill>
      </fill>
    </dxf>
    <dxf>
      <font>
        <i val="0"/>
        <color indexed="4"/>
      </font>
    </dxf>
    <dxf>
      <fill>
        <patternFill patternType="solid">
          <fgColor indexed="43"/>
          <bgColor indexed="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5.png"/><Relationship Id="rId1" Type="http://schemas.openxmlformats.org/officeDocument/2006/relationships/image" Target="../media/image234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7.jpeg"/><Relationship Id="rId18" Type="http://schemas.openxmlformats.org/officeDocument/2006/relationships/image" Target="../media/image52.jpeg"/><Relationship Id="rId26" Type="http://schemas.openxmlformats.org/officeDocument/2006/relationships/image" Target="../media/image60.jpeg"/><Relationship Id="rId39" Type="http://schemas.openxmlformats.org/officeDocument/2006/relationships/image" Target="../media/image63.jpeg"/><Relationship Id="rId21" Type="http://schemas.openxmlformats.org/officeDocument/2006/relationships/image" Target="../media/image55.jpeg"/><Relationship Id="rId34" Type="http://schemas.openxmlformats.org/officeDocument/2006/relationships/image" Target="../media/image32.jpg"/><Relationship Id="rId42" Type="http://schemas.openxmlformats.org/officeDocument/2006/relationships/image" Target="../media/image66.jpeg"/><Relationship Id="rId7" Type="http://schemas.openxmlformats.org/officeDocument/2006/relationships/image" Target="../media/image25.jpg"/><Relationship Id="rId2" Type="http://schemas.openxmlformats.org/officeDocument/2006/relationships/image" Target="../media/image10.jpg"/><Relationship Id="rId16" Type="http://schemas.openxmlformats.org/officeDocument/2006/relationships/image" Target="../media/image50.jpeg"/><Relationship Id="rId20" Type="http://schemas.openxmlformats.org/officeDocument/2006/relationships/image" Target="../media/image54.jpeg"/><Relationship Id="rId29" Type="http://schemas.openxmlformats.org/officeDocument/2006/relationships/image" Target="../media/image27.jpg"/><Relationship Id="rId41" Type="http://schemas.openxmlformats.org/officeDocument/2006/relationships/image" Target="../media/image65.jpeg"/><Relationship Id="rId1" Type="http://schemas.openxmlformats.org/officeDocument/2006/relationships/image" Target="../media/image1.jpg"/><Relationship Id="rId6" Type="http://schemas.openxmlformats.org/officeDocument/2006/relationships/image" Target="../media/image17.jpg"/><Relationship Id="rId11" Type="http://schemas.openxmlformats.org/officeDocument/2006/relationships/image" Target="../media/image45.jpg"/><Relationship Id="rId24" Type="http://schemas.openxmlformats.org/officeDocument/2006/relationships/image" Target="../media/image58.jpeg"/><Relationship Id="rId32" Type="http://schemas.openxmlformats.org/officeDocument/2006/relationships/image" Target="../media/image30.jpg"/><Relationship Id="rId37" Type="http://schemas.openxmlformats.org/officeDocument/2006/relationships/image" Target="../media/image35.jpg"/><Relationship Id="rId40" Type="http://schemas.openxmlformats.org/officeDocument/2006/relationships/image" Target="../media/image64.jpeg"/><Relationship Id="rId5" Type="http://schemas.openxmlformats.org/officeDocument/2006/relationships/image" Target="../media/image16.jpg"/><Relationship Id="rId15" Type="http://schemas.openxmlformats.org/officeDocument/2006/relationships/image" Target="../media/image49.jpeg"/><Relationship Id="rId23" Type="http://schemas.openxmlformats.org/officeDocument/2006/relationships/image" Target="../media/image57.jpeg"/><Relationship Id="rId28" Type="http://schemas.openxmlformats.org/officeDocument/2006/relationships/image" Target="../media/image62.jpeg"/><Relationship Id="rId36" Type="http://schemas.openxmlformats.org/officeDocument/2006/relationships/image" Target="../media/image34.jpg"/><Relationship Id="rId10" Type="http://schemas.openxmlformats.org/officeDocument/2006/relationships/image" Target="../media/image44.jpg"/><Relationship Id="rId19" Type="http://schemas.openxmlformats.org/officeDocument/2006/relationships/image" Target="../media/image53.jpeg"/><Relationship Id="rId31" Type="http://schemas.openxmlformats.org/officeDocument/2006/relationships/image" Target="../media/image29.jpg"/><Relationship Id="rId4" Type="http://schemas.openxmlformats.org/officeDocument/2006/relationships/image" Target="../media/image15.jpg"/><Relationship Id="rId9" Type="http://schemas.openxmlformats.org/officeDocument/2006/relationships/image" Target="../media/image43.jpg"/><Relationship Id="rId14" Type="http://schemas.openxmlformats.org/officeDocument/2006/relationships/image" Target="../media/image48.jpeg"/><Relationship Id="rId22" Type="http://schemas.openxmlformats.org/officeDocument/2006/relationships/image" Target="../media/image56.jpeg"/><Relationship Id="rId27" Type="http://schemas.openxmlformats.org/officeDocument/2006/relationships/image" Target="../media/image61.jpeg"/><Relationship Id="rId30" Type="http://schemas.openxmlformats.org/officeDocument/2006/relationships/image" Target="../media/image28.jpg"/><Relationship Id="rId35" Type="http://schemas.openxmlformats.org/officeDocument/2006/relationships/image" Target="../media/image33.jpg"/><Relationship Id="rId8" Type="http://schemas.openxmlformats.org/officeDocument/2006/relationships/image" Target="../media/image26.jpg"/><Relationship Id="rId3" Type="http://schemas.openxmlformats.org/officeDocument/2006/relationships/image" Target="../media/image11.jpg"/><Relationship Id="rId12" Type="http://schemas.openxmlformats.org/officeDocument/2006/relationships/image" Target="../media/image46.jpeg"/><Relationship Id="rId17" Type="http://schemas.openxmlformats.org/officeDocument/2006/relationships/image" Target="../media/image51.jpeg"/><Relationship Id="rId25" Type="http://schemas.openxmlformats.org/officeDocument/2006/relationships/image" Target="../media/image59.jpeg"/><Relationship Id="rId33" Type="http://schemas.openxmlformats.org/officeDocument/2006/relationships/image" Target="../media/image31.jpg"/><Relationship Id="rId38" Type="http://schemas.openxmlformats.org/officeDocument/2006/relationships/image" Target="../media/image36.jp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9.jpg"/><Relationship Id="rId18" Type="http://schemas.openxmlformats.org/officeDocument/2006/relationships/image" Target="../media/image84.jpg"/><Relationship Id="rId26" Type="http://schemas.openxmlformats.org/officeDocument/2006/relationships/image" Target="../media/image92.jpg"/><Relationship Id="rId3" Type="http://schemas.openxmlformats.org/officeDocument/2006/relationships/image" Target="../media/image69.jpg"/><Relationship Id="rId21" Type="http://schemas.openxmlformats.org/officeDocument/2006/relationships/image" Target="../media/image87.jpg"/><Relationship Id="rId34" Type="http://schemas.openxmlformats.org/officeDocument/2006/relationships/image" Target="../media/image100.jpg"/><Relationship Id="rId7" Type="http://schemas.openxmlformats.org/officeDocument/2006/relationships/image" Target="../media/image73.jpg"/><Relationship Id="rId12" Type="http://schemas.openxmlformats.org/officeDocument/2006/relationships/image" Target="../media/image78.jpg"/><Relationship Id="rId17" Type="http://schemas.openxmlformats.org/officeDocument/2006/relationships/image" Target="../media/image83.jpg"/><Relationship Id="rId25" Type="http://schemas.openxmlformats.org/officeDocument/2006/relationships/image" Target="../media/image91.jpg"/><Relationship Id="rId33" Type="http://schemas.openxmlformats.org/officeDocument/2006/relationships/image" Target="../media/image99.jpg"/><Relationship Id="rId2" Type="http://schemas.openxmlformats.org/officeDocument/2006/relationships/image" Target="../media/image68.jpg"/><Relationship Id="rId16" Type="http://schemas.openxmlformats.org/officeDocument/2006/relationships/image" Target="../media/image82.jpg"/><Relationship Id="rId20" Type="http://schemas.openxmlformats.org/officeDocument/2006/relationships/image" Target="../media/image86.jpg"/><Relationship Id="rId29" Type="http://schemas.openxmlformats.org/officeDocument/2006/relationships/image" Target="../media/image95.jpg"/><Relationship Id="rId1" Type="http://schemas.openxmlformats.org/officeDocument/2006/relationships/image" Target="../media/image67.jpg"/><Relationship Id="rId6" Type="http://schemas.openxmlformats.org/officeDocument/2006/relationships/image" Target="../media/image72.jpg"/><Relationship Id="rId11" Type="http://schemas.openxmlformats.org/officeDocument/2006/relationships/image" Target="../media/image77.jpg"/><Relationship Id="rId24" Type="http://schemas.openxmlformats.org/officeDocument/2006/relationships/image" Target="../media/image90.jpg"/><Relationship Id="rId32" Type="http://schemas.openxmlformats.org/officeDocument/2006/relationships/image" Target="../media/image98.jpg"/><Relationship Id="rId5" Type="http://schemas.openxmlformats.org/officeDocument/2006/relationships/image" Target="../media/image71.jpg"/><Relationship Id="rId15" Type="http://schemas.openxmlformats.org/officeDocument/2006/relationships/image" Target="../media/image81.jpg"/><Relationship Id="rId23" Type="http://schemas.openxmlformats.org/officeDocument/2006/relationships/image" Target="../media/image89.jpg"/><Relationship Id="rId28" Type="http://schemas.openxmlformats.org/officeDocument/2006/relationships/image" Target="../media/image94.jpg"/><Relationship Id="rId36" Type="http://schemas.openxmlformats.org/officeDocument/2006/relationships/image" Target="../media/image102.jpg"/><Relationship Id="rId10" Type="http://schemas.openxmlformats.org/officeDocument/2006/relationships/image" Target="../media/image76.jpg"/><Relationship Id="rId19" Type="http://schemas.openxmlformats.org/officeDocument/2006/relationships/image" Target="../media/image85.jpg"/><Relationship Id="rId31" Type="http://schemas.openxmlformats.org/officeDocument/2006/relationships/image" Target="../media/image97.jpg"/><Relationship Id="rId4" Type="http://schemas.openxmlformats.org/officeDocument/2006/relationships/image" Target="../media/image70.jpg"/><Relationship Id="rId9" Type="http://schemas.openxmlformats.org/officeDocument/2006/relationships/image" Target="../media/image75.jpg"/><Relationship Id="rId14" Type="http://schemas.openxmlformats.org/officeDocument/2006/relationships/image" Target="../media/image80.jpg"/><Relationship Id="rId22" Type="http://schemas.openxmlformats.org/officeDocument/2006/relationships/image" Target="../media/image88.jpg"/><Relationship Id="rId27" Type="http://schemas.openxmlformats.org/officeDocument/2006/relationships/image" Target="../media/image93.jpg"/><Relationship Id="rId30" Type="http://schemas.openxmlformats.org/officeDocument/2006/relationships/image" Target="../media/image96.jpg"/><Relationship Id="rId35" Type="http://schemas.openxmlformats.org/officeDocument/2006/relationships/image" Target="../media/image101.jpg"/><Relationship Id="rId8" Type="http://schemas.openxmlformats.org/officeDocument/2006/relationships/image" Target="../media/image74.jp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4.jpg"/><Relationship Id="rId18" Type="http://schemas.openxmlformats.org/officeDocument/2006/relationships/image" Target="../media/image101.jpg"/><Relationship Id="rId26" Type="http://schemas.openxmlformats.org/officeDocument/2006/relationships/image" Target="../media/image109.jpg"/><Relationship Id="rId39" Type="http://schemas.openxmlformats.org/officeDocument/2006/relationships/image" Target="../media/image88.jpg"/><Relationship Id="rId21" Type="http://schemas.openxmlformats.org/officeDocument/2006/relationships/image" Target="../media/image104.jpg"/><Relationship Id="rId34" Type="http://schemas.openxmlformats.org/officeDocument/2006/relationships/image" Target="../media/image74.jpg"/><Relationship Id="rId42" Type="http://schemas.openxmlformats.org/officeDocument/2006/relationships/image" Target="../media/image112.jpg"/><Relationship Id="rId7" Type="http://schemas.openxmlformats.org/officeDocument/2006/relationships/image" Target="../media/image85.jpg"/><Relationship Id="rId2" Type="http://schemas.openxmlformats.org/officeDocument/2006/relationships/image" Target="../media/image68.jpg"/><Relationship Id="rId16" Type="http://schemas.openxmlformats.org/officeDocument/2006/relationships/image" Target="../media/image97.jpg"/><Relationship Id="rId29" Type="http://schemas.openxmlformats.org/officeDocument/2006/relationships/image" Target="../media/image69.jpg"/><Relationship Id="rId1" Type="http://schemas.openxmlformats.org/officeDocument/2006/relationships/image" Target="../media/image67.jpg"/><Relationship Id="rId6" Type="http://schemas.openxmlformats.org/officeDocument/2006/relationships/image" Target="../media/image84.jpg"/><Relationship Id="rId11" Type="http://schemas.openxmlformats.org/officeDocument/2006/relationships/image" Target="../media/image92.jpg"/><Relationship Id="rId24" Type="http://schemas.openxmlformats.org/officeDocument/2006/relationships/image" Target="../media/image107.jpg"/><Relationship Id="rId32" Type="http://schemas.openxmlformats.org/officeDocument/2006/relationships/image" Target="../media/image72.jpg"/><Relationship Id="rId37" Type="http://schemas.openxmlformats.org/officeDocument/2006/relationships/image" Target="../media/image87.jpg"/><Relationship Id="rId40" Type="http://schemas.openxmlformats.org/officeDocument/2006/relationships/image" Target="../media/image110.jpg"/><Relationship Id="rId45" Type="http://schemas.openxmlformats.org/officeDocument/2006/relationships/image" Target="../media/image114.jpeg"/><Relationship Id="rId5" Type="http://schemas.openxmlformats.org/officeDocument/2006/relationships/image" Target="../media/image83.jpg"/><Relationship Id="rId15" Type="http://schemas.openxmlformats.org/officeDocument/2006/relationships/image" Target="../media/image96.jpg"/><Relationship Id="rId23" Type="http://schemas.openxmlformats.org/officeDocument/2006/relationships/image" Target="../media/image106.jpg"/><Relationship Id="rId28" Type="http://schemas.openxmlformats.org/officeDocument/2006/relationships/image" Target="../media/image100.jpg"/><Relationship Id="rId36" Type="http://schemas.openxmlformats.org/officeDocument/2006/relationships/image" Target="../media/image76.jpg"/><Relationship Id="rId10" Type="http://schemas.openxmlformats.org/officeDocument/2006/relationships/image" Target="../media/image91.jpg"/><Relationship Id="rId19" Type="http://schemas.openxmlformats.org/officeDocument/2006/relationships/image" Target="../media/image102.jpg"/><Relationship Id="rId31" Type="http://schemas.openxmlformats.org/officeDocument/2006/relationships/image" Target="../media/image71.jpg"/><Relationship Id="rId44" Type="http://schemas.openxmlformats.org/officeDocument/2006/relationships/image" Target="../media/image57.jpeg"/><Relationship Id="rId4" Type="http://schemas.openxmlformats.org/officeDocument/2006/relationships/image" Target="../media/image82.jpg"/><Relationship Id="rId9" Type="http://schemas.openxmlformats.org/officeDocument/2006/relationships/image" Target="../media/image90.jpg"/><Relationship Id="rId14" Type="http://schemas.openxmlformats.org/officeDocument/2006/relationships/image" Target="../media/image95.jpg"/><Relationship Id="rId22" Type="http://schemas.openxmlformats.org/officeDocument/2006/relationships/image" Target="../media/image105.jpg"/><Relationship Id="rId27" Type="http://schemas.openxmlformats.org/officeDocument/2006/relationships/image" Target="../media/image99.jpg"/><Relationship Id="rId30" Type="http://schemas.openxmlformats.org/officeDocument/2006/relationships/image" Target="../media/image70.jpg"/><Relationship Id="rId35" Type="http://schemas.openxmlformats.org/officeDocument/2006/relationships/image" Target="../media/image75.jpg"/><Relationship Id="rId43" Type="http://schemas.openxmlformats.org/officeDocument/2006/relationships/image" Target="../media/image113.jpg"/><Relationship Id="rId8" Type="http://schemas.openxmlformats.org/officeDocument/2006/relationships/image" Target="../media/image86.jpg"/><Relationship Id="rId3" Type="http://schemas.openxmlformats.org/officeDocument/2006/relationships/image" Target="../media/image81.jpg"/><Relationship Id="rId12" Type="http://schemas.openxmlformats.org/officeDocument/2006/relationships/image" Target="../media/image93.jpg"/><Relationship Id="rId17" Type="http://schemas.openxmlformats.org/officeDocument/2006/relationships/image" Target="../media/image98.jpg"/><Relationship Id="rId25" Type="http://schemas.openxmlformats.org/officeDocument/2006/relationships/image" Target="../media/image108.jpg"/><Relationship Id="rId33" Type="http://schemas.openxmlformats.org/officeDocument/2006/relationships/image" Target="../media/image73.jpg"/><Relationship Id="rId38" Type="http://schemas.openxmlformats.org/officeDocument/2006/relationships/image" Target="../media/image89.jpg"/><Relationship Id="rId46" Type="http://schemas.openxmlformats.org/officeDocument/2006/relationships/image" Target="../media/image115.jpeg"/><Relationship Id="rId20" Type="http://schemas.openxmlformats.org/officeDocument/2006/relationships/image" Target="../media/image103.jpg"/><Relationship Id="rId41" Type="http://schemas.openxmlformats.org/officeDocument/2006/relationships/image" Target="../media/image111.jp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8.jpg"/><Relationship Id="rId18" Type="http://schemas.openxmlformats.org/officeDocument/2006/relationships/image" Target="../media/image133.jpg"/><Relationship Id="rId26" Type="http://schemas.openxmlformats.org/officeDocument/2006/relationships/image" Target="../media/image141.jpg"/><Relationship Id="rId39" Type="http://schemas.openxmlformats.org/officeDocument/2006/relationships/image" Target="../media/image154.jpg"/><Relationship Id="rId21" Type="http://schemas.openxmlformats.org/officeDocument/2006/relationships/image" Target="../media/image136.emf"/><Relationship Id="rId34" Type="http://schemas.openxmlformats.org/officeDocument/2006/relationships/image" Target="../media/image149.png"/><Relationship Id="rId42" Type="http://schemas.openxmlformats.org/officeDocument/2006/relationships/image" Target="../media/image157.jpg"/><Relationship Id="rId47" Type="http://schemas.openxmlformats.org/officeDocument/2006/relationships/image" Target="../media/image162.jpg"/><Relationship Id="rId50" Type="http://schemas.openxmlformats.org/officeDocument/2006/relationships/image" Target="../media/image165.png"/><Relationship Id="rId7" Type="http://schemas.openxmlformats.org/officeDocument/2006/relationships/image" Target="../media/image122.jpg"/><Relationship Id="rId2" Type="http://schemas.openxmlformats.org/officeDocument/2006/relationships/image" Target="../media/image117.jpg"/><Relationship Id="rId16" Type="http://schemas.openxmlformats.org/officeDocument/2006/relationships/image" Target="../media/image131.jpg"/><Relationship Id="rId29" Type="http://schemas.openxmlformats.org/officeDocument/2006/relationships/image" Target="../media/image144.png"/><Relationship Id="rId11" Type="http://schemas.openxmlformats.org/officeDocument/2006/relationships/image" Target="../media/image126.jpg"/><Relationship Id="rId24" Type="http://schemas.openxmlformats.org/officeDocument/2006/relationships/image" Target="../media/image139.emf"/><Relationship Id="rId32" Type="http://schemas.openxmlformats.org/officeDocument/2006/relationships/image" Target="../media/image147.jpg"/><Relationship Id="rId37" Type="http://schemas.openxmlformats.org/officeDocument/2006/relationships/image" Target="../media/image152.jpg"/><Relationship Id="rId40" Type="http://schemas.openxmlformats.org/officeDocument/2006/relationships/image" Target="../media/image155.jpg"/><Relationship Id="rId45" Type="http://schemas.openxmlformats.org/officeDocument/2006/relationships/image" Target="../media/image160.jpg"/><Relationship Id="rId53" Type="http://schemas.openxmlformats.org/officeDocument/2006/relationships/image" Target="../media/image168.png"/><Relationship Id="rId5" Type="http://schemas.openxmlformats.org/officeDocument/2006/relationships/image" Target="../media/image120.jpg"/><Relationship Id="rId10" Type="http://schemas.openxmlformats.org/officeDocument/2006/relationships/image" Target="../media/image125.jpg"/><Relationship Id="rId19" Type="http://schemas.openxmlformats.org/officeDocument/2006/relationships/image" Target="../media/image134.jpg"/><Relationship Id="rId31" Type="http://schemas.openxmlformats.org/officeDocument/2006/relationships/image" Target="../media/image146.jpg"/><Relationship Id="rId44" Type="http://schemas.openxmlformats.org/officeDocument/2006/relationships/image" Target="../media/image159.jpg"/><Relationship Id="rId52" Type="http://schemas.openxmlformats.org/officeDocument/2006/relationships/image" Target="../media/image167.png"/><Relationship Id="rId4" Type="http://schemas.openxmlformats.org/officeDocument/2006/relationships/image" Target="../media/image119.jpg"/><Relationship Id="rId9" Type="http://schemas.openxmlformats.org/officeDocument/2006/relationships/image" Target="../media/image124.jpg"/><Relationship Id="rId14" Type="http://schemas.openxmlformats.org/officeDocument/2006/relationships/image" Target="../media/image129.jpg"/><Relationship Id="rId22" Type="http://schemas.openxmlformats.org/officeDocument/2006/relationships/image" Target="../media/image137.emf"/><Relationship Id="rId27" Type="http://schemas.openxmlformats.org/officeDocument/2006/relationships/image" Target="../media/image142.jpg"/><Relationship Id="rId30" Type="http://schemas.openxmlformats.org/officeDocument/2006/relationships/image" Target="../media/image145.jpg"/><Relationship Id="rId35" Type="http://schemas.openxmlformats.org/officeDocument/2006/relationships/image" Target="../media/image150.jpg"/><Relationship Id="rId43" Type="http://schemas.openxmlformats.org/officeDocument/2006/relationships/image" Target="../media/image158.jpg"/><Relationship Id="rId48" Type="http://schemas.openxmlformats.org/officeDocument/2006/relationships/image" Target="../media/image163.png"/><Relationship Id="rId8" Type="http://schemas.openxmlformats.org/officeDocument/2006/relationships/image" Target="../media/image123.jpg"/><Relationship Id="rId51" Type="http://schemas.openxmlformats.org/officeDocument/2006/relationships/image" Target="../media/image166.png"/><Relationship Id="rId3" Type="http://schemas.openxmlformats.org/officeDocument/2006/relationships/image" Target="../media/image118.jpg"/><Relationship Id="rId12" Type="http://schemas.openxmlformats.org/officeDocument/2006/relationships/image" Target="../media/image127.jpg"/><Relationship Id="rId17" Type="http://schemas.openxmlformats.org/officeDocument/2006/relationships/image" Target="../media/image132.jpg"/><Relationship Id="rId25" Type="http://schemas.openxmlformats.org/officeDocument/2006/relationships/image" Target="../media/image140.emf"/><Relationship Id="rId33" Type="http://schemas.openxmlformats.org/officeDocument/2006/relationships/image" Target="../media/image148.png"/><Relationship Id="rId38" Type="http://schemas.openxmlformats.org/officeDocument/2006/relationships/image" Target="../media/image153.jpg"/><Relationship Id="rId46" Type="http://schemas.openxmlformats.org/officeDocument/2006/relationships/image" Target="../media/image161.jpg"/><Relationship Id="rId20" Type="http://schemas.openxmlformats.org/officeDocument/2006/relationships/image" Target="../media/image135.emf"/><Relationship Id="rId41" Type="http://schemas.openxmlformats.org/officeDocument/2006/relationships/image" Target="../media/image156.jpg"/><Relationship Id="rId54" Type="http://schemas.openxmlformats.org/officeDocument/2006/relationships/image" Target="../media/image169.png"/><Relationship Id="rId1" Type="http://schemas.openxmlformats.org/officeDocument/2006/relationships/image" Target="../media/image116.jpg"/><Relationship Id="rId6" Type="http://schemas.openxmlformats.org/officeDocument/2006/relationships/image" Target="../media/image121.jpg"/><Relationship Id="rId15" Type="http://schemas.openxmlformats.org/officeDocument/2006/relationships/image" Target="../media/image130.jpg"/><Relationship Id="rId23" Type="http://schemas.openxmlformats.org/officeDocument/2006/relationships/image" Target="../media/image138.png"/><Relationship Id="rId28" Type="http://schemas.openxmlformats.org/officeDocument/2006/relationships/image" Target="../media/image143.jpg"/><Relationship Id="rId36" Type="http://schemas.openxmlformats.org/officeDocument/2006/relationships/image" Target="../media/image151.jpg"/><Relationship Id="rId49" Type="http://schemas.openxmlformats.org/officeDocument/2006/relationships/image" Target="../media/image164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8.jpg"/><Relationship Id="rId18" Type="http://schemas.openxmlformats.org/officeDocument/2006/relationships/image" Target="../media/image133.jpg"/><Relationship Id="rId26" Type="http://schemas.openxmlformats.org/officeDocument/2006/relationships/image" Target="../media/image182.jpg"/><Relationship Id="rId39" Type="http://schemas.openxmlformats.org/officeDocument/2006/relationships/image" Target="../media/image155.jpg"/><Relationship Id="rId21" Type="http://schemas.openxmlformats.org/officeDocument/2006/relationships/image" Target="../media/image136.emf"/><Relationship Id="rId34" Type="http://schemas.openxmlformats.org/officeDocument/2006/relationships/image" Target="../media/image150.jpg"/><Relationship Id="rId42" Type="http://schemas.openxmlformats.org/officeDocument/2006/relationships/image" Target="../media/image158.jpg"/><Relationship Id="rId47" Type="http://schemas.openxmlformats.org/officeDocument/2006/relationships/image" Target="../media/image163.png"/><Relationship Id="rId50" Type="http://schemas.openxmlformats.org/officeDocument/2006/relationships/image" Target="../media/image166.png"/><Relationship Id="rId55" Type="http://schemas.openxmlformats.org/officeDocument/2006/relationships/image" Target="../media/image187.emf"/><Relationship Id="rId7" Type="http://schemas.openxmlformats.org/officeDocument/2006/relationships/image" Target="../media/image175.jpg"/><Relationship Id="rId2" Type="http://schemas.openxmlformats.org/officeDocument/2006/relationships/image" Target="../media/image171.jpg"/><Relationship Id="rId16" Type="http://schemas.openxmlformats.org/officeDocument/2006/relationships/image" Target="../media/image131.jpg"/><Relationship Id="rId29" Type="http://schemas.openxmlformats.org/officeDocument/2006/relationships/image" Target="../media/image145.jpg"/><Relationship Id="rId11" Type="http://schemas.openxmlformats.org/officeDocument/2006/relationships/image" Target="../media/image179.jpg"/><Relationship Id="rId24" Type="http://schemas.openxmlformats.org/officeDocument/2006/relationships/image" Target="../media/image140.emf"/><Relationship Id="rId32" Type="http://schemas.openxmlformats.org/officeDocument/2006/relationships/image" Target="../media/image148.png"/><Relationship Id="rId37" Type="http://schemas.openxmlformats.org/officeDocument/2006/relationships/image" Target="../media/image153.jpg"/><Relationship Id="rId40" Type="http://schemas.openxmlformats.org/officeDocument/2006/relationships/image" Target="../media/image156.jpg"/><Relationship Id="rId45" Type="http://schemas.openxmlformats.org/officeDocument/2006/relationships/image" Target="../media/image185.jpg"/><Relationship Id="rId53" Type="http://schemas.openxmlformats.org/officeDocument/2006/relationships/image" Target="../media/image186.png"/><Relationship Id="rId5" Type="http://schemas.openxmlformats.org/officeDocument/2006/relationships/image" Target="../media/image120.jpg"/><Relationship Id="rId10" Type="http://schemas.openxmlformats.org/officeDocument/2006/relationships/image" Target="../media/image178.jpg"/><Relationship Id="rId19" Type="http://schemas.openxmlformats.org/officeDocument/2006/relationships/image" Target="../media/image134.jpg"/><Relationship Id="rId31" Type="http://schemas.openxmlformats.org/officeDocument/2006/relationships/image" Target="../media/image147.jpg"/><Relationship Id="rId44" Type="http://schemas.openxmlformats.org/officeDocument/2006/relationships/image" Target="../media/image160.jpg"/><Relationship Id="rId52" Type="http://schemas.openxmlformats.org/officeDocument/2006/relationships/image" Target="../media/image168.png"/><Relationship Id="rId4" Type="http://schemas.openxmlformats.org/officeDocument/2006/relationships/image" Target="../media/image173.jpg"/><Relationship Id="rId9" Type="http://schemas.openxmlformats.org/officeDocument/2006/relationships/image" Target="../media/image177.jpg"/><Relationship Id="rId14" Type="http://schemas.openxmlformats.org/officeDocument/2006/relationships/image" Target="../media/image129.jpg"/><Relationship Id="rId22" Type="http://schemas.openxmlformats.org/officeDocument/2006/relationships/image" Target="../media/image137.emf"/><Relationship Id="rId27" Type="http://schemas.openxmlformats.org/officeDocument/2006/relationships/image" Target="../media/image183.jpg"/><Relationship Id="rId30" Type="http://schemas.openxmlformats.org/officeDocument/2006/relationships/image" Target="../media/image146.jpg"/><Relationship Id="rId35" Type="http://schemas.openxmlformats.org/officeDocument/2006/relationships/image" Target="../media/image151.jpg"/><Relationship Id="rId43" Type="http://schemas.openxmlformats.org/officeDocument/2006/relationships/image" Target="../media/image159.jpg"/><Relationship Id="rId48" Type="http://schemas.openxmlformats.org/officeDocument/2006/relationships/image" Target="../media/image164.png"/><Relationship Id="rId8" Type="http://schemas.openxmlformats.org/officeDocument/2006/relationships/image" Target="../media/image176.jpg"/><Relationship Id="rId51" Type="http://schemas.openxmlformats.org/officeDocument/2006/relationships/image" Target="../media/image167.png"/><Relationship Id="rId3" Type="http://schemas.openxmlformats.org/officeDocument/2006/relationships/image" Target="../media/image172.jpg"/><Relationship Id="rId12" Type="http://schemas.openxmlformats.org/officeDocument/2006/relationships/image" Target="../media/image180.jpg"/><Relationship Id="rId17" Type="http://schemas.openxmlformats.org/officeDocument/2006/relationships/image" Target="../media/image132.jpg"/><Relationship Id="rId25" Type="http://schemas.openxmlformats.org/officeDocument/2006/relationships/image" Target="../media/image141.jpg"/><Relationship Id="rId33" Type="http://schemas.openxmlformats.org/officeDocument/2006/relationships/image" Target="../media/image149.png"/><Relationship Id="rId38" Type="http://schemas.openxmlformats.org/officeDocument/2006/relationships/image" Target="../media/image154.jpg"/><Relationship Id="rId46" Type="http://schemas.openxmlformats.org/officeDocument/2006/relationships/image" Target="../media/image162.jpg"/><Relationship Id="rId20" Type="http://schemas.openxmlformats.org/officeDocument/2006/relationships/image" Target="../media/image135.emf"/><Relationship Id="rId41" Type="http://schemas.openxmlformats.org/officeDocument/2006/relationships/image" Target="../media/image157.jpg"/><Relationship Id="rId54" Type="http://schemas.openxmlformats.org/officeDocument/2006/relationships/image" Target="../media/image138.png"/><Relationship Id="rId1" Type="http://schemas.openxmlformats.org/officeDocument/2006/relationships/image" Target="../media/image170.jpg"/><Relationship Id="rId6" Type="http://schemas.openxmlformats.org/officeDocument/2006/relationships/image" Target="../media/image174.jpg"/><Relationship Id="rId15" Type="http://schemas.openxmlformats.org/officeDocument/2006/relationships/image" Target="../media/image181.jpg"/><Relationship Id="rId23" Type="http://schemas.openxmlformats.org/officeDocument/2006/relationships/image" Target="../media/image139.emf"/><Relationship Id="rId28" Type="http://schemas.openxmlformats.org/officeDocument/2006/relationships/image" Target="../media/image184.jpg"/><Relationship Id="rId36" Type="http://schemas.openxmlformats.org/officeDocument/2006/relationships/image" Target="../media/image152.jpg"/><Relationship Id="rId49" Type="http://schemas.openxmlformats.org/officeDocument/2006/relationships/image" Target="../media/image165.pn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84.jpg"/><Relationship Id="rId21" Type="http://schemas.openxmlformats.org/officeDocument/2006/relationships/image" Target="../media/image136.emf"/><Relationship Id="rId42" Type="http://schemas.openxmlformats.org/officeDocument/2006/relationships/image" Target="../media/image164.png"/><Relationship Id="rId47" Type="http://schemas.openxmlformats.org/officeDocument/2006/relationships/image" Target="../media/image186.png"/><Relationship Id="rId63" Type="http://schemas.openxmlformats.org/officeDocument/2006/relationships/image" Target="../media/image200.png"/><Relationship Id="rId68" Type="http://schemas.openxmlformats.org/officeDocument/2006/relationships/image" Target="../media/image205.jpg"/><Relationship Id="rId84" Type="http://schemas.openxmlformats.org/officeDocument/2006/relationships/image" Target="../media/image220.png"/><Relationship Id="rId89" Type="http://schemas.openxmlformats.org/officeDocument/2006/relationships/image" Target="../media/image225.png"/><Relationship Id="rId16" Type="http://schemas.openxmlformats.org/officeDocument/2006/relationships/image" Target="../media/image131.jpg"/><Relationship Id="rId11" Type="http://schemas.openxmlformats.org/officeDocument/2006/relationships/image" Target="../media/image179.jpg"/><Relationship Id="rId32" Type="http://schemas.openxmlformats.org/officeDocument/2006/relationships/image" Target="../media/image150.jpg"/><Relationship Id="rId37" Type="http://schemas.openxmlformats.org/officeDocument/2006/relationships/image" Target="../media/image159.jpg"/><Relationship Id="rId53" Type="http://schemas.openxmlformats.org/officeDocument/2006/relationships/image" Target="../media/image190.jpg"/><Relationship Id="rId58" Type="http://schemas.openxmlformats.org/officeDocument/2006/relationships/image" Target="../media/image195.png"/><Relationship Id="rId74" Type="http://schemas.openxmlformats.org/officeDocument/2006/relationships/image" Target="../media/image211.jpg"/><Relationship Id="rId79" Type="http://schemas.openxmlformats.org/officeDocument/2006/relationships/image" Target="../media/image215.png"/><Relationship Id="rId5" Type="http://schemas.openxmlformats.org/officeDocument/2006/relationships/image" Target="../media/image120.jpg"/><Relationship Id="rId90" Type="http://schemas.openxmlformats.org/officeDocument/2006/relationships/image" Target="../media/image226.png"/><Relationship Id="rId95" Type="http://schemas.openxmlformats.org/officeDocument/2006/relationships/image" Target="../media/image231.jpg"/><Relationship Id="rId22" Type="http://schemas.openxmlformats.org/officeDocument/2006/relationships/image" Target="../media/image137.emf"/><Relationship Id="rId27" Type="http://schemas.openxmlformats.org/officeDocument/2006/relationships/image" Target="../media/image145.jpg"/><Relationship Id="rId43" Type="http://schemas.openxmlformats.org/officeDocument/2006/relationships/image" Target="../media/image165.png"/><Relationship Id="rId48" Type="http://schemas.openxmlformats.org/officeDocument/2006/relationships/image" Target="../media/image188.emf"/><Relationship Id="rId64" Type="http://schemas.openxmlformats.org/officeDocument/2006/relationships/image" Target="../media/image201.jpg"/><Relationship Id="rId69" Type="http://schemas.openxmlformats.org/officeDocument/2006/relationships/image" Target="../media/image206.jpg"/><Relationship Id="rId80" Type="http://schemas.openxmlformats.org/officeDocument/2006/relationships/image" Target="../media/image216.png"/><Relationship Id="rId85" Type="http://schemas.openxmlformats.org/officeDocument/2006/relationships/image" Target="../media/image221.jpg"/><Relationship Id="rId3" Type="http://schemas.openxmlformats.org/officeDocument/2006/relationships/image" Target="../media/image172.jpg"/><Relationship Id="rId12" Type="http://schemas.openxmlformats.org/officeDocument/2006/relationships/image" Target="../media/image180.jpg"/><Relationship Id="rId17" Type="http://schemas.openxmlformats.org/officeDocument/2006/relationships/image" Target="../media/image132.jpg"/><Relationship Id="rId25" Type="http://schemas.openxmlformats.org/officeDocument/2006/relationships/image" Target="../media/image183.jpg"/><Relationship Id="rId33" Type="http://schemas.openxmlformats.org/officeDocument/2006/relationships/image" Target="../media/image155.jpg"/><Relationship Id="rId38" Type="http://schemas.openxmlformats.org/officeDocument/2006/relationships/image" Target="../media/image160.jpg"/><Relationship Id="rId46" Type="http://schemas.openxmlformats.org/officeDocument/2006/relationships/image" Target="../media/image168.png"/><Relationship Id="rId59" Type="http://schemas.openxmlformats.org/officeDocument/2006/relationships/image" Target="../media/image196.png"/><Relationship Id="rId67" Type="http://schemas.openxmlformats.org/officeDocument/2006/relationships/image" Target="../media/image204.png"/><Relationship Id="rId20" Type="http://schemas.openxmlformats.org/officeDocument/2006/relationships/image" Target="../media/image135.emf"/><Relationship Id="rId41" Type="http://schemas.openxmlformats.org/officeDocument/2006/relationships/image" Target="../media/image163.png"/><Relationship Id="rId54" Type="http://schemas.openxmlformats.org/officeDocument/2006/relationships/image" Target="../media/image191.jpg"/><Relationship Id="rId62" Type="http://schemas.openxmlformats.org/officeDocument/2006/relationships/image" Target="../media/image199.jpg"/><Relationship Id="rId70" Type="http://schemas.openxmlformats.org/officeDocument/2006/relationships/image" Target="../media/image207.jpg"/><Relationship Id="rId75" Type="http://schemas.openxmlformats.org/officeDocument/2006/relationships/image" Target="../media/image152.jpg"/><Relationship Id="rId83" Type="http://schemas.openxmlformats.org/officeDocument/2006/relationships/image" Target="../media/image219.png"/><Relationship Id="rId88" Type="http://schemas.openxmlformats.org/officeDocument/2006/relationships/image" Target="../media/image224.png"/><Relationship Id="rId91" Type="http://schemas.openxmlformats.org/officeDocument/2006/relationships/image" Target="../media/image227.png"/><Relationship Id="rId96" Type="http://schemas.openxmlformats.org/officeDocument/2006/relationships/image" Target="../media/image232.emf"/><Relationship Id="rId1" Type="http://schemas.openxmlformats.org/officeDocument/2006/relationships/image" Target="../media/image170.jpg"/><Relationship Id="rId6" Type="http://schemas.openxmlformats.org/officeDocument/2006/relationships/image" Target="../media/image174.jpg"/><Relationship Id="rId15" Type="http://schemas.openxmlformats.org/officeDocument/2006/relationships/image" Target="../media/image181.jpg"/><Relationship Id="rId23" Type="http://schemas.openxmlformats.org/officeDocument/2006/relationships/image" Target="../media/image141.jpg"/><Relationship Id="rId28" Type="http://schemas.openxmlformats.org/officeDocument/2006/relationships/image" Target="../media/image146.jpg"/><Relationship Id="rId36" Type="http://schemas.openxmlformats.org/officeDocument/2006/relationships/image" Target="../media/image158.jpg"/><Relationship Id="rId49" Type="http://schemas.openxmlformats.org/officeDocument/2006/relationships/image" Target="../media/image138.png"/><Relationship Id="rId57" Type="http://schemas.openxmlformats.org/officeDocument/2006/relationships/image" Target="../media/image194.jpg"/><Relationship Id="rId10" Type="http://schemas.openxmlformats.org/officeDocument/2006/relationships/image" Target="../media/image178.jpg"/><Relationship Id="rId31" Type="http://schemas.openxmlformats.org/officeDocument/2006/relationships/image" Target="../media/image149.png"/><Relationship Id="rId44" Type="http://schemas.openxmlformats.org/officeDocument/2006/relationships/image" Target="../media/image166.png"/><Relationship Id="rId52" Type="http://schemas.openxmlformats.org/officeDocument/2006/relationships/image" Target="../media/image189.jpg"/><Relationship Id="rId60" Type="http://schemas.openxmlformats.org/officeDocument/2006/relationships/image" Target="../media/image197.png"/><Relationship Id="rId65" Type="http://schemas.openxmlformats.org/officeDocument/2006/relationships/image" Target="../media/image202.png"/><Relationship Id="rId73" Type="http://schemas.openxmlformats.org/officeDocument/2006/relationships/image" Target="../media/image210.jpg"/><Relationship Id="rId78" Type="http://schemas.openxmlformats.org/officeDocument/2006/relationships/image" Target="../media/image214.png"/><Relationship Id="rId81" Type="http://schemas.openxmlformats.org/officeDocument/2006/relationships/image" Target="../media/image217.png"/><Relationship Id="rId86" Type="http://schemas.openxmlformats.org/officeDocument/2006/relationships/image" Target="../media/image222.jpg"/><Relationship Id="rId94" Type="http://schemas.openxmlformats.org/officeDocument/2006/relationships/image" Target="../media/image230.png"/><Relationship Id="rId4" Type="http://schemas.openxmlformats.org/officeDocument/2006/relationships/image" Target="../media/image173.jpg"/><Relationship Id="rId9" Type="http://schemas.openxmlformats.org/officeDocument/2006/relationships/image" Target="../media/image177.jpg"/><Relationship Id="rId13" Type="http://schemas.openxmlformats.org/officeDocument/2006/relationships/image" Target="../media/image128.jpg"/><Relationship Id="rId18" Type="http://schemas.openxmlformats.org/officeDocument/2006/relationships/image" Target="../media/image133.jpg"/><Relationship Id="rId39" Type="http://schemas.openxmlformats.org/officeDocument/2006/relationships/image" Target="../media/image185.jpg"/><Relationship Id="rId34" Type="http://schemas.openxmlformats.org/officeDocument/2006/relationships/image" Target="../media/image156.jpg"/><Relationship Id="rId50" Type="http://schemas.openxmlformats.org/officeDocument/2006/relationships/image" Target="../media/image139.emf"/><Relationship Id="rId55" Type="http://schemas.openxmlformats.org/officeDocument/2006/relationships/image" Target="../media/image192.jpg"/><Relationship Id="rId76" Type="http://schemas.openxmlformats.org/officeDocument/2006/relationships/image" Target="../media/image212.png"/><Relationship Id="rId97" Type="http://schemas.openxmlformats.org/officeDocument/2006/relationships/image" Target="../media/image154.jpg"/><Relationship Id="rId7" Type="http://schemas.openxmlformats.org/officeDocument/2006/relationships/image" Target="../media/image175.jpg"/><Relationship Id="rId71" Type="http://schemas.openxmlformats.org/officeDocument/2006/relationships/image" Target="../media/image208.png"/><Relationship Id="rId92" Type="http://schemas.openxmlformats.org/officeDocument/2006/relationships/image" Target="../media/image228.jpg"/><Relationship Id="rId2" Type="http://schemas.openxmlformats.org/officeDocument/2006/relationships/image" Target="../media/image171.jpg"/><Relationship Id="rId29" Type="http://schemas.openxmlformats.org/officeDocument/2006/relationships/image" Target="../media/image147.jpg"/><Relationship Id="rId24" Type="http://schemas.openxmlformats.org/officeDocument/2006/relationships/image" Target="../media/image182.jpg"/><Relationship Id="rId40" Type="http://schemas.openxmlformats.org/officeDocument/2006/relationships/image" Target="../media/image162.jpg"/><Relationship Id="rId45" Type="http://schemas.openxmlformats.org/officeDocument/2006/relationships/image" Target="../media/image167.png"/><Relationship Id="rId66" Type="http://schemas.openxmlformats.org/officeDocument/2006/relationships/image" Target="../media/image203.png"/><Relationship Id="rId87" Type="http://schemas.openxmlformats.org/officeDocument/2006/relationships/image" Target="../media/image223.jpg"/><Relationship Id="rId61" Type="http://schemas.openxmlformats.org/officeDocument/2006/relationships/image" Target="../media/image198.jpg"/><Relationship Id="rId82" Type="http://schemas.openxmlformats.org/officeDocument/2006/relationships/image" Target="../media/image218.jpg"/><Relationship Id="rId19" Type="http://schemas.openxmlformats.org/officeDocument/2006/relationships/image" Target="../media/image134.jpg"/><Relationship Id="rId14" Type="http://schemas.openxmlformats.org/officeDocument/2006/relationships/image" Target="../media/image129.jpg"/><Relationship Id="rId30" Type="http://schemas.openxmlformats.org/officeDocument/2006/relationships/image" Target="../media/image148.png"/><Relationship Id="rId35" Type="http://schemas.openxmlformats.org/officeDocument/2006/relationships/image" Target="../media/image157.jpg"/><Relationship Id="rId56" Type="http://schemas.openxmlformats.org/officeDocument/2006/relationships/image" Target="../media/image193.jpg"/><Relationship Id="rId77" Type="http://schemas.openxmlformats.org/officeDocument/2006/relationships/image" Target="../media/image213.png"/><Relationship Id="rId8" Type="http://schemas.openxmlformats.org/officeDocument/2006/relationships/image" Target="../media/image176.jpg"/><Relationship Id="rId51" Type="http://schemas.openxmlformats.org/officeDocument/2006/relationships/image" Target="../media/image140.emf"/><Relationship Id="rId72" Type="http://schemas.openxmlformats.org/officeDocument/2006/relationships/image" Target="../media/image209.emf"/><Relationship Id="rId93" Type="http://schemas.openxmlformats.org/officeDocument/2006/relationships/image" Target="../media/image229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375132</xdr:colOff>
      <xdr:row>7</xdr:row>
      <xdr:rowOff>104775</xdr:rowOff>
    </xdr:from>
    <xdr:to>
      <xdr:col>8</xdr:col>
      <xdr:colOff>428625</xdr:colOff>
      <xdr:row>12</xdr:row>
      <xdr:rowOff>58210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 bwMode="auto">
        <a:xfrm>
          <a:off x="4928082" y="1314450"/>
          <a:ext cx="1558443" cy="1591735"/>
          <a:chOff x="15072207" y="897768"/>
          <a:chExt cx="1705551" cy="1684567"/>
        </a:xfrm>
      </xdr:grpSpPr>
      <xdr:pic>
        <xdr:nvPicPr>
          <xdr:cNvPr id="3" name="Рисунок 2" descr="Альберо МК.jpg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rcRect l="16530" t="14817" r="53344" b="29950"/>
          <a:stretch/>
        </xdr:blipFill>
        <xdr:spPr bwMode="auto">
          <a:xfrm>
            <a:off x="15072207" y="904875"/>
            <a:ext cx="816320" cy="1666876"/>
          </a:xfrm>
          <a:prstGeom prst="rect">
            <a:avLst/>
          </a:prstGeom>
        </xdr:spPr>
      </xdr:pic>
      <xdr:pic>
        <xdr:nvPicPr>
          <xdr:cNvPr id="4" name="Рисунок 3" descr="Альберо МК.jpg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rcRect l="53587" t="14817" r="16551" b="29905"/>
          <a:stretch/>
        </xdr:blipFill>
        <xdr:spPr bwMode="auto">
          <a:xfrm>
            <a:off x="15960461" y="897768"/>
            <a:ext cx="817297" cy="1684567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133352</xdr:colOff>
      <xdr:row>118</xdr:row>
      <xdr:rowOff>77844</xdr:rowOff>
    </xdr:from>
    <xdr:to>
      <xdr:col>14</xdr:col>
      <xdr:colOff>523875</xdr:colOff>
      <xdr:row>130</xdr:row>
      <xdr:rowOff>47625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 bwMode="auto">
        <a:xfrm>
          <a:off x="6943727" y="35406069"/>
          <a:ext cx="3438523" cy="3322581"/>
          <a:chOff x="17049750" y="26364598"/>
          <a:chExt cx="4045968" cy="3947647"/>
        </a:xfrm>
      </xdr:grpSpPr>
      <xdr:pic>
        <xdr:nvPicPr>
          <xdr:cNvPr id="6" name="Рисунок 5" descr="Гамма1.jpg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rcRect l="51886" t="15752" r="15096" b="36318"/>
          <a:stretch/>
        </xdr:blipFill>
        <xdr:spPr bwMode="auto">
          <a:xfrm>
            <a:off x="18082873" y="26374432"/>
            <a:ext cx="988590" cy="1975790"/>
          </a:xfrm>
          <a:prstGeom prst="rect">
            <a:avLst/>
          </a:prstGeom>
        </xdr:spPr>
      </xdr:pic>
      <xdr:pic>
        <xdr:nvPicPr>
          <xdr:cNvPr id="7" name="Рисунок 6" descr="Гамма2.jpg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rcRect l="55109" t="16117" r="12186" b="36097"/>
          <a:stretch/>
        </xdr:blipFill>
        <xdr:spPr bwMode="auto">
          <a:xfrm>
            <a:off x="20104766" y="26364598"/>
            <a:ext cx="990952" cy="1990382"/>
          </a:xfrm>
          <a:prstGeom prst="rect">
            <a:avLst/>
          </a:prstGeom>
        </xdr:spPr>
      </xdr:pic>
      <xdr:pic>
        <xdr:nvPicPr>
          <xdr:cNvPr id="8" name="Рисунок 7" descr="Гамма3.jpg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rcRect l="10221" t="15950" r="57075" b="36040"/>
          <a:stretch/>
        </xdr:blipFill>
        <xdr:spPr bwMode="auto">
          <a:xfrm>
            <a:off x="17051229" y="28307752"/>
            <a:ext cx="994346" cy="1972560"/>
          </a:xfrm>
          <a:prstGeom prst="rect">
            <a:avLst/>
          </a:prstGeom>
        </xdr:spPr>
      </xdr:pic>
      <xdr:pic>
        <xdr:nvPicPr>
          <xdr:cNvPr id="9" name="Рисунок 8" descr="Гамма4.jpg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rcRect l="34513" t="16007" r="33412" b="35758"/>
          <a:stretch/>
        </xdr:blipFill>
        <xdr:spPr bwMode="auto">
          <a:xfrm>
            <a:off x="19101028" y="28357320"/>
            <a:ext cx="976948" cy="1954925"/>
          </a:xfrm>
          <a:prstGeom prst="rect">
            <a:avLst/>
          </a:prstGeom>
        </xdr:spPr>
      </xdr:pic>
      <xdr:pic>
        <xdr:nvPicPr>
          <xdr:cNvPr id="10" name="Рисунок 9" descr="Гамма1.jpg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rcRect l="10132" t="16077" r="57269" b="36164"/>
          <a:stretch/>
        </xdr:blipFill>
        <xdr:spPr bwMode="auto">
          <a:xfrm>
            <a:off x="17049750" y="26404198"/>
            <a:ext cx="975408" cy="1967316"/>
          </a:xfrm>
          <a:prstGeom prst="rect">
            <a:avLst/>
          </a:prstGeom>
        </xdr:spPr>
      </xdr:pic>
      <xdr:pic>
        <xdr:nvPicPr>
          <xdr:cNvPr id="11" name="Рисунок 10" descr="Гамма2.jpg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rcRect l="13932" t="16027" r="53909" b="35819"/>
          <a:stretch/>
        </xdr:blipFill>
        <xdr:spPr bwMode="auto">
          <a:xfrm>
            <a:off x="19121194" y="26375003"/>
            <a:ext cx="968818" cy="1994266"/>
          </a:xfrm>
          <a:prstGeom prst="rect">
            <a:avLst/>
          </a:prstGeom>
        </xdr:spPr>
      </xdr:pic>
      <xdr:pic>
        <xdr:nvPicPr>
          <xdr:cNvPr id="12" name="Рисунок 11" descr="Гамма3.jpg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rcRect l="52093" t="16067" r="15528" b="36095"/>
          <a:stretch/>
        </xdr:blipFill>
        <xdr:spPr bwMode="auto">
          <a:xfrm>
            <a:off x="18094517" y="28340110"/>
            <a:ext cx="974241" cy="1929556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353482</xdr:colOff>
      <xdr:row>13</xdr:row>
      <xdr:rowOff>139700</xdr:rowOff>
    </xdr:from>
    <xdr:to>
      <xdr:col>7</xdr:col>
      <xdr:colOff>384629</xdr:colOff>
      <xdr:row>18</xdr:row>
      <xdr:rowOff>111125</xdr:rowOff>
    </xdr:to>
    <xdr:pic>
      <xdr:nvPicPr>
        <xdr:cNvPr id="13" name="Рисунок 12" descr="Ретро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51888" t="14486" r="15408" b="37279"/>
        <a:stretch/>
      </xdr:blipFill>
      <xdr:spPr bwMode="auto">
        <a:xfrm>
          <a:off x="4906433" y="3178175"/>
          <a:ext cx="783620" cy="1609724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19</xdr:row>
      <xdr:rowOff>19050</xdr:rowOff>
    </xdr:from>
    <xdr:to>
      <xdr:col>11</xdr:col>
      <xdr:colOff>405906</xdr:colOff>
      <xdr:row>25</xdr:row>
      <xdr:rowOff>0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 bwMode="auto">
        <a:xfrm>
          <a:off x="4810125" y="4886325"/>
          <a:ext cx="3625356" cy="1809750"/>
          <a:chOff x="12068176" y="4857750"/>
          <a:chExt cx="3730130" cy="1857375"/>
        </a:xfrm>
      </xdr:grpSpPr>
      <xdr:pic>
        <xdr:nvPicPr>
          <xdr:cNvPr id="15" name="Рисунок 14" descr="21.jpg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rcRect l="12618" t="14818" r="50428" b="32366"/>
          <a:stretch/>
        </xdr:blipFill>
        <xdr:spPr bwMode="auto">
          <a:xfrm>
            <a:off x="12068176" y="4867274"/>
            <a:ext cx="921974" cy="1838325"/>
          </a:xfrm>
          <a:prstGeom prst="rect">
            <a:avLst/>
          </a:prstGeom>
        </xdr:spPr>
      </xdr:pic>
      <xdr:pic>
        <xdr:nvPicPr>
          <xdr:cNvPr id="16" name="Рисунок 15" descr="22.jpg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rcRect l="8845" t="14859" r="54652" b="32325"/>
          <a:stretch/>
        </xdr:blipFill>
        <xdr:spPr bwMode="auto">
          <a:xfrm>
            <a:off x="13963651" y="4876800"/>
            <a:ext cx="910730" cy="1838325"/>
          </a:xfrm>
          <a:prstGeom prst="rect">
            <a:avLst/>
          </a:prstGeom>
        </xdr:spPr>
      </xdr:pic>
      <xdr:pic>
        <xdr:nvPicPr>
          <xdr:cNvPr id="17" name="Рисунок 16" descr="21.jpg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rcRect l="54530" t="14657" r="7840" b="32527"/>
          <a:stretch/>
        </xdr:blipFill>
        <xdr:spPr bwMode="auto">
          <a:xfrm>
            <a:off x="13011151" y="4857750"/>
            <a:ext cx="938839" cy="1838325"/>
          </a:xfrm>
          <a:prstGeom prst="rect">
            <a:avLst/>
          </a:prstGeom>
        </xdr:spPr>
      </xdr:pic>
      <xdr:pic>
        <xdr:nvPicPr>
          <xdr:cNvPr id="18" name="Рисунок 17" descr="22.jpg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rcRect l="50756" t="14698" r="12741" b="32488"/>
          <a:stretch/>
        </xdr:blipFill>
        <xdr:spPr bwMode="auto">
          <a:xfrm>
            <a:off x="14887576" y="4867274"/>
            <a:ext cx="910730" cy="1838325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352426</xdr:colOff>
      <xdr:row>39</xdr:row>
      <xdr:rowOff>1</xdr:rowOff>
    </xdr:from>
    <xdr:to>
      <xdr:col>10</xdr:col>
      <xdr:colOff>47005</xdr:colOff>
      <xdr:row>43</xdr:row>
      <xdr:rowOff>257175</xdr:rowOff>
    </xdr:to>
    <xdr:grpSp>
      <xdr:nvGrpSpPr>
        <xdr:cNvPr id="19" name="Группа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 bwMode="auto">
        <a:xfrm>
          <a:off x="4905376" y="11249026"/>
          <a:ext cx="2561604" cy="1704974"/>
          <a:chOff x="15198673" y="7915275"/>
          <a:chExt cx="2393381" cy="1619249"/>
        </a:xfrm>
      </xdr:grpSpPr>
      <xdr:pic>
        <xdr:nvPicPr>
          <xdr:cNvPr id="20" name="Рисунок 19" descr="Поларис.jpg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/>
        </xdr:blipFill>
        <xdr:spPr bwMode="auto">
          <a:xfrm flipH="1">
            <a:off x="15198673" y="7985654"/>
            <a:ext cx="702786" cy="1495425"/>
          </a:xfrm>
          <a:prstGeom prst="rect">
            <a:avLst/>
          </a:prstGeom>
        </xdr:spPr>
      </xdr:pic>
      <xdr:pic>
        <xdr:nvPicPr>
          <xdr:cNvPr id="21" name="Рисунок 20" descr="Поларис..jpg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/>
        </xdr:blipFill>
        <xdr:spPr bwMode="auto">
          <a:xfrm>
            <a:off x="16010467" y="7982283"/>
            <a:ext cx="705909" cy="1509378"/>
          </a:xfrm>
          <a:prstGeom prst="rect">
            <a:avLst/>
          </a:prstGeom>
        </xdr:spPr>
      </xdr:pic>
      <xdr:pic>
        <xdr:nvPicPr>
          <xdr:cNvPr id="22" name="Рисунок 21" descr="27.jpg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rcRect l="14605" t="15329" r="51143" b="34944"/>
          <a:stretch/>
        </xdr:blipFill>
        <xdr:spPr bwMode="auto">
          <a:xfrm>
            <a:off x="16792575" y="7915275"/>
            <a:ext cx="799479" cy="1619249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152401</xdr:colOff>
      <xdr:row>93</xdr:row>
      <xdr:rowOff>219074</xdr:rowOff>
    </xdr:from>
    <xdr:to>
      <xdr:col>12</xdr:col>
      <xdr:colOff>353615</xdr:colOff>
      <xdr:row>99</xdr:row>
      <xdr:rowOff>152399</xdr:rowOff>
    </xdr:to>
    <xdr:grpSp>
      <xdr:nvGrpSpPr>
        <xdr:cNvPr id="23" name="Группа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 bwMode="auto">
        <a:xfrm>
          <a:off x="6210301" y="27765374"/>
          <a:ext cx="2782489" cy="1876425"/>
          <a:chOff x="15325726" y="14458949"/>
          <a:chExt cx="2782490" cy="1876425"/>
        </a:xfrm>
      </xdr:grpSpPr>
      <xdr:pic>
        <xdr:nvPicPr>
          <xdr:cNvPr id="24" name="Рисунок 23" descr="8-9 Гамма.JPG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rcRect l="35917" t="53582" r="54304" b="18394"/>
          <a:stretch/>
        </xdr:blipFill>
        <xdr:spPr bwMode="auto">
          <a:xfrm>
            <a:off x="17192626" y="14478000"/>
            <a:ext cx="915590" cy="1787240"/>
          </a:xfrm>
          <a:prstGeom prst="rect">
            <a:avLst/>
          </a:prstGeom>
        </xdr:spPr>
      </xdr:pic>
      <xdr:grpSp>
        <xdr:nvGrpSpPr>
          <xdr:cNvPr id="25" name="Группа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GrpSpPr/>
        </xdr:nvGrpSpPr>
        <xdr:grpSpPr bwMode="auto">
          <a:xfrm>
            <a:off x="15325726" y="14458949"/>
            <a:ext cx="1838324" cy="1876425"/>
            <a:chOff x="10429875" y="14001750"/>
            <a:chExt cx="3324225" cy="3371850"/>
          </a:xfrm>
        </xdr:grpSpPr>
        <xdr:pic>
          <xdr:nvPicPr>
            <xdr:cNvPr id="26" name="Рисунок 25" descr="29.jpg"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/>
            <a:srcRect l="55340" t="15246" r="9604" b="34924"/>
            <a:stretch/>
          </xdr:blipFill>
          <xdr:spPr bwMode="auto">
            <a:xfrm>
              <a:off x="12058650" y="14001750"/>
              <a:ext cx="1695450" cy="3362324"/>
            </a:xfrm>
            <a:prstGeom prst="rect">
              <a:avLst/>
            </a:prstGeom>
          </xdr:spPr>
        </xdr:pic>
        <xdr:pic>
          <xdr:nvPicPr>
            <xdr:cNvPr id="27" name="Рисунок 26" descr="29.jpg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/>
            <a:srcRect l="13786" t="15669" r="51159" b="34924"/>
            <a:stretch/>
          </xdr:blipFill>
          <xdr:spPr bwMode="auto">
            <a:xfrm>
              <a:off x="10429875" y="14039850"/>
              <a:ext cx="1695450" cy="3333750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7</xdr:col>
      <xdr:colOff>85723</xdr:colOff>
      <xdr:row>58</xdr:row>
      <xdr:rowOff>200021</xdr:rowOff>
    </xdr:from>
    <xdr:to>
      <xdr:col>14</xdr:col>
      <xdr:colOff>304800</xdr:colOff>
      <xdr:row>65</xdr:row>
      <xdr:rowOff>47625</xdr:rowOff>
    </xdr:to>
    <xdr:grpSp>
      <xdr:nvGrpSpPr>
        <xdr:cNvPr id="28" name="Группа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pSpPr/>
      </xdr:nvGrpSpPr>
      <xdr:grpSpPr bwMode="auto">
        <a:xfrm>
          <a:off x="5391148" y="17449796"/>
          <a:ext cx="4772027" cy="2028829"/>
          <a:chOff x="5524499" y="14149468"/>
          <a:chExt cx="4505326" cy="1924276"/>
        </a:xfrm>
      </xdr:grpSpPr>
      <xdr:pic>
        <xdr:nvPicPr>
          <xdr:cNvPr id="29" name="Рисунок 28" descr="38.jpg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/>
          <a:srcRect l="10292" t="15501" r="56097" b="35328"/>
          <a:stretch/>
        </xdr:blipFill>
        <xdr:spPr bwMode="auto">
          <a:xfrm>
            <a:off x="5524499" y="14205521"/>
            <a:ext cx="909823" cy="1856935"/>
          </a:xfrm>
          <a:prstGeom prst="rect">
            <a:avLst/>
          </a:prstGeom>
        </xdr:spPr>
      </xdr:pic>
      <xdr:pic>
        <xdr:nvPicPr>
          <xdr:cNvPr id="30" name="Рисунок 29" descr="39.jpg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/>
          <a:srcRect l="13943" t="15353" r="50793" b="34883"/>
          <a:stretch/>
        </xdr:blipFill>
        <xdr:spPr bwMode="auto">
          <a:xfrm>
            <a:off x="7305674" y="14194437"/>
            <a:ext cx="954568" cy="1879307"/>
          </a:xfrm>
          <a:prstGeom prst="rect">
            <a:avLst/>
          </a:prstGeom>
        </xdr:spPr>
      </xdr:pic>
      <xdr:pic>
        <xdr:nvPicPr>
          <xdr:cNvPr id="31" name="Рисунок 30" descr="40.jpg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/>
          <a:srcRect l="18420" t="15601" r="46040" b="35819"/>
          <a:stretch/>
        </xdr:blipFill>
        <xdr:spPr bwMode="auto">
          <a:xfrm>
            <a:off x="9067800" y="14197562"/>
            <a:ext cx="962025" cy="1834561"/>
          </a:xfrm>
          <a:prstGeom prst="rect">
            <a:avLst/>
          </a:prstGeom>
        </xdr:spPr>
      </xdr:pic>
      <xdr:pic>
        <xdr:nvPicPr>
          <xdr:cNvPr id="32" name="Рисунок 31" descr="39.jpg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/>
          <a:srcRect l="58574" t="14366" r="9192" b="35672"/>
          <a:stretch/>
        </xdr:blipFill>
        <xdr:spPr bwMode="auto">
          <a:xfrm>
            <a:off x="8248649" y="14149468"/>
            <a:ext cx="872535" cy="1886764"/>
          </a:xfrm>
          <a:prstGeom prst="rect">
            <a:avLst/>
          </a:prstGeom>
        </xdr:spPr>
      </xdr:pic>
      <xdr:pic>
        <xdr:nvPicPr>
          <xdr:cNvPr id="33" name="Рисунок 32" descr="38.jpg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/>
          <a:srcRect l="50791" t="15501" r="13668" b="35723"/>
          <a:stretch/>
        </xdr:blipFill>
        <xdr:spPr bwMode="auto">
          <a:xfrm>
            <a:off x="6391275" y="14200219"/>
            <a:ext cx="962025" cy="1842019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257174</xdr:colOff>
      <xdr:row>106</xdr:row>
      <xdr:rowOff>76200</xdr:rowOff>
    </xdr:from>
    <xdr:to>
      <xdr:col>14</xdr:col>
      <xdr:colOff>47623</xdr:colOff>
      <xdr:row>111</xdr:row>
      <xdr:rowOff>314326</xdr:rowOff>
    </xdr:to>
    <xdr:grpSp>
      <xdr:nvGrpSpPr>
        <xdr:cNvPr id="34" name="Группа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pSpPr/>
      </xdr:nvGrpSpPr>
      <xdr:grpSpPr bwMode="auto">
        <a:xfrm>
          <a:off x="6315074" y="32575500"/>
          <a:ext cx="3590924" cy="1905001"/>
          <a:chOff x="7077075" y="15860673"/>
          <a:chExt cx="4026453" cy="2025933"/>
        </a:xfrm>
      </xdr:grpSpPr>
      <xdr:pic>
        <xdr:nvPicPr>
          <xdr:cNvPr id="35" name="Рисунок 34" descr="Фьюжн1.jpg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/>
          <a:srcRect l="10526" t="16078" r="56938" b="36079"/>
          <a:stretch/>
        </xdr:blipFill>
        <xdr:spPr bwMode="auto">
          <a:xfrm>
            <a:off x="7077075" y="15875774"/>
            <a:ext cx="970389" cy="1989667"/>
          </a:xfrm>
          <a:prstGeom prst="rect">
            <a:avLst/>
          </a:prstGeom>
        </xdr:spPr>
      </xdr:pic>
      <xdr:pic>
        <xdr:nvPicPr>
          <xdr:cNvPr id="36" name="Рисунок 35" descr="Фьюжн2.jpg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/>
          <a:srcRect l="13302" t="15796" r="52698" b="35687"/>
          <a:stretch/>
        </xdr:blipFill>
        <xdr:spPr bwMode="auto">
          <a:xfrm>
            <a:off x="9083951" y="15860673"/>
            <a:ext cx="1020336" cy="2025933"/>
          </a:xfrm>
          <a:prstGeom prst="rect">
            <a:avLst/>
          </a:prstGeom>
        </xdr:spPr>
      </xdr:pic>
      <xdr:pic>
        <xdr:nvPicPr>
          <xdr:cNvPr id="37" name="Рисунок 36" descr="Фьюжн1.jpg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/>
          <a:srcRect l="52153" t="15906" r="15311" b="36251"/>
          <a:stretch/>
        </xdr:blipFill>
        <xdr:spPr bwMode="auto">
          <a:xfrm>
            <a:off x="10133139" y="15875774"/>
            <a:ext cx="970389" cy="1989667"/>
          </a:xfrm>
          <a:prstGeom prst="rect">
            <a:avLst/>
          </a:prstGeom>
        </xdr:spPr>
      </xdr:pic>
      <xdr:pic>
        <xdr:nvPicPr>
          <xdr:cNvPr id="38" name="Рисунок 37" descr="Фьюжн2.jpg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/>
          <a:srcRect l="55323" t="16293" r="11902" b="36036"/>
          <a:stretch/>
        </xdr:blipFill>
        <xdr:spPr bwMode="auto">
          <a:xfrm>
            <a:off x="8076328" y="15882909"/>
            <a:ext cx="977524" cy="1982532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314323</xdr:colOff>
      <xdr:row>51</xdr:row>
      <xdr:rowOff>342894</xdr:rowOff>
    </xdr:from>
    <xdr:to>
      <xdr:col>9</xdr:col>
      <xdr:colOff>605802</xdr:colOff>
      <xdr:row>58</xdr:row>
      <xdr:rowOff>114299</xdr:rowOff>
    </xdr:to>
    <xdr:grpSp>
      <xdr:nvGrpSpPr>
        <xdr:cNvPr id="39" name="Группа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GrpSpPr/>
      </xdr:nvGrpSpPr>
      <xdr:grpSpPr bwMode="auto">
        <a:xfrm>
          <a:off x="4867273" y="15592419"/>
          <a:ext cx="2548904" cy="1771655"/>
          <a:chOff x="5353049" y="13858871"/>
          <a:chExt cx="2548903" cy="1771653"/>
        </a:xfrm>
      </xdr:grpSpPr>
      <xdr:pic>
        <xdr:nvPicPr>
          <xdr:cNvPr id="40" name="Рисунок 39" descr="34.jpg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/>
          <a:srcRect l="9672" t="15451" r="55615" b="35180"/>
          <a:stretch/>
        </xdr:blipFill>
        <xdr:spPr bwMode="auto">
          <a:xfrm>
            <a:off x="5353049" y="13872933"/>
            <a:ext cx="885826" cy="1757591"/>
          </a:xfrm>
          <a:prstGeom prst="rect">
            <a:avLst/>
          </a:prstGeom>
        </xdr:spPr>
      </xdr:pic>
      <xdr:pic>
        <xdr:nvPicPr>
          <xdr:cNvPr id="41" name="Рисунок 40" descr="34.jpg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/>
          <a:srcRect l="51273" t="15254" r="14289" b="34982"/>
          <a:stretch/>
        </xdr:blipFill>
        <xdr:spPr bwMode="auto">
          <a:xfrm>
            <a:off x="6197524" y="13858871"/>
            <a:ext cx="878796" cy="1771653"/>
          </a:xfrm>
          <a:prstGeom prst="rect">
            <a:avLst/>
          </a:prstGeom>
        </xdr:spPr>
      </xdr:pic>
      <xdr:pic>
        <xdr:nvPicPr>
          <xdr:cNvPr id="42" name="Рисунок 41" descr="10-11 Экстеншн 03.jpg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/>
          <a:srcRect l="12878" t="17185" r="64601" b="14840"/>
          <a:stretch/>
        </xdr:blipFill>
        <xdr:spPr bwMode="auto">
          <a:xfrm>
            <a:off x="7115176" y="13925550"/>
            <a:ext cx="786776" cy="1657350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122119</xdr:colOff>
      <xdr:row>80</xdr:row>
      <xdr:rowOff>258553</xdr:rowOff>
    </xdr:from>
    <xdr:to>
      <xdr:col>16</xdr:col>
      <xdr:colOff>428624</xdr:colOff>
      <xdr:row>90</xdr:row>
      <xdr:rowOff>266700</xdr:rowOff>
    </xdr:to>
    <xdr:grpSp>
      <xdr:nvGrpSpPr>
        <xdr:cNvPr id="43" name="Группа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GrpSpPr/>
      </xdr:nvGrpSpPr>
      <xdr:grpSpPr bwMode="auto">
        <a:xfrm>
          <a:off x="5427544" y="23194753"/>
          <a:ext cx="6078655" cy="3503822"/>
          <a:chOff x="5703770" y="18413203"/>
          <a:chExt cx="5735755" cy="3313322"/>
        </a:xfrm>
      </xdr:grpSpPr>
      <xdr:pic>
        <xdr:nvPicPr>
          <xdr:cNvPr id="44" name="Рисунок 43" descr="Альянс 06.jpg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/>
          <a:stretch/>
        </xdr:blipFill>
        <xdr:spPr bwMode="auto">
          <a:xfrm>
            <a:off x="9841405" y="18462785"/>
            <a:ext cx="739629" cy="1538807"/>
          </a:xfrm>
          <a:prstGeom prst="rect">
            <a:avLst/>
          </a:prstGeom>
        </xdr:spPr>
      </xdr:pic>
      <xdr:pic>
        <xdr:nvPicPr>
          <xdr:cNvPr id="45" name="Рисунок 44" descr="Альянс 01.jpg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/>
          <a:stretch/>
        </xdr:blipFill>
        <xdr:spPr bwMode="auto">
          <a:xfrm>
            <a:off x="5762624" y="18467994"/>
            <a:ext cx="733342" cy="1526471"/>
          </a:xfrm>
          <a:prstGeom prst="rect">
            <a:avLst/>
          </a:prstGeom>
        </xdr:spPr>
      </xdr:pic>
      <xdr:pic>
        <xdr:nvPicPr>
          <xdr:cNvPr id="46" name="Рисунок 45" descr="Альянс 02.jpg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/>
          <a:stretch/>
        </xdr:blipFill>
        <xdr:spPr bwMode="auto">
          <a:xfrm>
            <a:off x="6591433" y="18469285"/>
            <a:ext cx="727054" cy="1522014"/>
          </a:xfrm>
          <a:prstGeom prst="rect">
            <a:avLst/>
          </a:prstGeom>
        </xdr:spPr>
      </xdr:pic>
      <xdr:pic>
        <xdr:nvPicPr>
          <xdr:cNvPr id="47" name="Рисунок 46" descr="Альянс 03.jpg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/>
          <a:stretch/>
        </xdr:blipFill>
        <xdr:spPr bwMode="auto">
          <a:xfrm>
            <a:off x="7386728" y="18480307"/>
            <a:ext cx="729172" cy="1518643"/>
          </a:xfrm>
          <a:prstGeom prst="rect">
            <a:avLst/>
          </a:prstGeom>
        </xdr:spPr>
      </xdr:pic>
      <xdr:pic>
        <xdr:nvPicPr>
          <xdr:cNvPr id="48" name="Рисунок 47" descr="Альянс 04.jpg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/>
          <a:stretch/>
        </xdr:blipFill>
        <xdr:spPr bwMode="auto">
          <a:xfrm>
            <a:off x="8203720" y="18480226"/>
            <a:ext cx="731290" cy="1522137"/>
          </a:xfrm>
          <a:prstGeom prst="rect">
            <a:avLst/>
          </a:prstGeom>
        </xdr:spPr>
      </xdr:pic>
      <xdr:pic>
        <xdr:nvPicPr>
          <xdr:cNvPr id="49" name="Рисунок 48" descr="Альянс 05.jpg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/>
          <a:stretch/>
        </xdr:blipFill>
        <xdr:spPr bwMode="auto">
          <a:xfrm>
            <a:off x="9030237" y="18454894"/>
            <a:ext cx="733408" cy="1530572"/>
          </a:xfrm>
          <a:prstGeom prst="rect">
            <a:avLst/>
          </a:prstGeom>
        </xdr:spPr>
      </xdr:pic>
      <xdr:pic>
        <xdr:nvPicPr>
          <xdr:cNvPr id="50" name="Рисунок 49" descr="Альянс4.jpg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/>
          <a:srcRect l="35945" t="15937" r="31444" b="35853"/>
          <a:stretch/>
        </xdr:blipFill>
        <xdr:spPr bwMode="auto">
          <a:xfrm>
            <a:off x="5703770" y="20105774"/>
            <a:ext cx="821131" cy="1601700"/>
          </a:xfrm>
          <a:prstGeom prst="rect">
            <a:avLst/>
          </a:prstGeom>
        </xdr:spPr>
      </xdr:pic>
      <xdr:pic>
        <xdr:nvPicPr>
          <xdr:cNvPr id="51" name="Рисунок 50" descr="18.jpg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/>
          <a:srcRect l="52030" t="15007" r="13807" b="34045"/>
          <a:stretch/>
        </xdr:blipFill>
        <xdr:spPr bwMode="auto">
          <a:xfrm>
            <a:off x="7346436" y="20087773"/>
            <a:ext cx="845064" cy="1638752"/>
          </a:xfrm>
          <a:prstGeom prst="rect">
            <a:avLst/>
          </a:prstGeom>
        </xdr:spPr>
      </xdr:pic>
      <xdr:pic>
        <xdr:nvPicPr>
          <xdr:cNvPr id="52" name="Рисунок 51" descr="18.jpg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/>
          <a:srcRect l="10429" t="15599" r="55960" b="34637"/>
          <a:stretch/>
        </xdr:blipFill>
        <xdr:spPr bwMode="auto">
          <a:xfrm>
            <a:off x="6543683" y="20107275"/>
            <a:ext cx="800092" cy="1619250"/>
          </a:xfrm>
          <a:prstGeom prst="rect">
            <a:avLst/>
          </a:prstGeom>
        </xdr:spPr>
      </xdr:pic>
      <xdr:pic>
        <xdr:nvPicPr>
          <xdr:cNvPr id="53" name="Рисунок 52" descr="17.jpg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/>
          <a:srcRect l="15496" t="15779" r="52283" b="34854"/>
          <a:stretch/>
        </xdr:blipFill>
        <xdr:spPr bwMode="auto">
          <a:xfrm>
            <a:off x="10648951" y="18413203"/>
            <a:ext cx="790574" cy="1598822"/>
          </a:xfrm>
          <a:prstGeom prst="rect">
            <a:avLst/>
          </a:prstGeom>
        </xdr:spPr>
      </xdr:pic>
      <xdr:pic>
        <xdr:nvPicPr>
          <xdr:cNvPr id="54" name="Рисунок 53" descr="6-7 Альянс1.JPG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/>
          <a:srcRect l="26431" t="16068" r="57554" b="36371"/>
          <a:stretch/>
        </xdr:blipFill>
        <xdr:spPr bwMode="auto">
          <a:xfrm>
            <a:off x="8191500" y="20124848"/>
            <a:ext cx="759049" cy="1573101"/>
          </a:xfrm>
          <a:prstGeom prst="rect">
            <a:avLst/>
          </a:prstGeom>
        </xdr:spPr>
      </xdr:pic>
      <xdr:pic>
        <xdr:nvPicPr>
          <xdr:cNvPr id="55" name="Рисунок 54" descr="8-9 Альянс2.JPG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/>
          <a:srcRect l="26460" t="16277" r="57524" b="36496"/>
          <a:stretch/>
        </xdr:blipFill>
        <xdr:spPr bwMode="auto">
          <a:xfrm>
            <a:off x="9810750" y="20135850"/>
            <a:ext cx="759049" cy="1562100"/>
          </a:xfrm>
          <a:prstGeom prst="rect">
            <a:avLst/>
          </a:prstGeom>
        </xdr:spPr>
      </xdr:pic>
      <xdr:pic>
        <xdr:nvPicPr>
          <xdr:cNvPr id="56" name="Рисунок 55" descr="6-7 Альянс1.JPG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/>
          <a:srcRect l="57650" t="16236" r="26567" b="36205"/>
          <a:stretch/>
        </xdr:blipFill>
        <xdr:spPr bwMode="auto">
          <a:xfrm>
            <a:off x="9010650" y="20134373"/>
            <a:ext cx="748048" cy="1573101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114299</xdr:colOff>
      <xdr:row>73</xdr:row>
      <xdr:rowOff>68035</xdr:rowOff>
    </xdr:from>
    <xdr:to>
      <xdr:col>18</xdr:col>
      <xdr:colOff>104775</xdr:colOff>
      <xdr:row>79</xdr:row>
      <xdr:rowOff>47625</xdr:rowOff>
    </xdr:to>
    <xdr:grpSp>
      <xdr:nvGrpSpPr>
        <xdr:cNvPr id="57" name="Группа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GrpSpPr/>
      </xdr:nvGrpSpPr>
      <xdr:grpSpPr bwMode="auto">
        <a:xfrm>
          <a:off x="5419724" y="21023035"/>
          <a:ext cx="6981826" cy="1770290"/>
          <a:chOff x="5419724" y="17651185"/>
          <a:chExt cx="6981826" cy="1770290"/>
        </a:xfrm>
      </xdr:grpSpPr>
      <xdr:pic>
        <xdr:nvPicPr>
          <xdr:cNvPr id="58" name="Рисунок 57" descr="16-17 Геометрия2.JPG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/>
          <a:srcRect l="26103" t="16277" r="57147" b="36346"/>
          <a:stretch/>
        </xdr:blipFill>
        <xdr:spPr bwMode="auto">
          <a:xfrm>
            <a:off x="11506200" y="17651185"/>
            <a:ext cx="895350" cy="1767444"/>
          </a:xfrm>
          <a:prstGeom prst="rect">
            <a:avLst/>
          </a:prstGeom>
        </xdr:spPr>
      </xdr:pic>
      <xdr:pic>
        <xdr:nvPicPr>
          <xdr:cNvPr id="59" name="Рисунок 58" descr="16-17 Геометрия2.JPG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/>
          <a:srcRect l="5003" t="16277" r="77921" b="36346"/>
          <a:stretch/>
        </xdr:blipFill>
        <xdr:spPr bwMode="auto">
          <a:xfrm>
            <a:off x="10620375" y="17667164"/>
            <a:ext cx="901090" cy="1744785"/>
          </a:xfrm>
          <a:prstGeom prst="rect">
            <a:avLst/>
          </a:prstGeom>
        </xdr:spPr>
      </xdr:pic>
      <xdr:grpSp>
        <xdr:nvGrpSpPr>
          <xdr:cNvPr id="60" name="Группа 5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GrpSpPr/>
        </xdr:nvGrpSpPr>
        <xdr:grpSpPr bwMode="auto">
          <a:xfrm>
            <a:off x="5419724" y="17659350"/>
            <a:ext cx="5210175" cy="1762125"/>
            <a:chOff x="6191250" y="17716500"/>
            <a:chExt cx="7067550" cy="2409825"/>
          </a:xfrm>
        </xdr:grpSpPr>
        <xdr:pic>
          <xdr:nvPicPr>
            <xdr:cNvPr id="61" name="Рисунок 60" descr="12-13 Геометрия.JPG">
              <a:extLst>
                <a:ext uri="{FF2B5EF4-FFF2-40B4-BE49-F238E27FC236}">
                  <a16:creationId xmlns:a16="http://schemas.microsoft.com/office/drawing/2014/main" id="{00000000-0008-0000-0000-00003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0"/>
            <a:srcRect l="78236" t="16119" r="5003" b="36208"/>
            <a:stretch/>
          </xdr:blipFill>
          <xdr:spPr bwMode="auto">
            <a:xfrm>
              <a:off x="7334250" y="17745075"/>
              <a:ext cx="1199577" cy="2381250"/>
            </a:xfrm>
            <a:prstGeom prst="rect">
              <a:avLst/>
            </a:prstGeom>
          </xdr:spPr>
        </xdr:pic>
        <xdr:pic>
          <xdr:nvPicPr>
            <xdr:cNvPr id="62" name="Рисунок 61" descr="14-15 Геометрия1.JPG">
              <a:extLst>
                <a:ext uri="{FF2B5EF4-FFF2-40B4-BE49-F238E27FC236}">
                  <a16:creationId xmlns:a16="http://schemas.microsoft.com/office/drawing/2014/main" id="{00000000-0008-0000-0000-00003E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1"/>
            <a:srcRect l="5273" t="16004" r="78408" b="36471"/>
            <a:stretch/>
          </xdr:blipFill>
          <xdr:spPr bwMode="auto">
            <a:xfrm>
              <a:off x="8515350" y="17745075"/>
              <a:ext cx="1171575" cy="2381250"/>
            </a:xfrm>
            <a:prstGeom prst="rect">
              <a:avLst/>
            </a:prstGeom>
          </xdr:spPr>
        </xdr:pic>
        <xdr:pic>
          <xdr:nvPicPr>
            <xdr:cNvPr id="63" name="Рисунок 62" descr="14-15 Геометрия1.JPG">
              <a:extLst>
                <a:ext uri="{FF2B5EF4-FFF2-40B4-BE49-F238E27FC236}">
                  <a16:creationId xmlns:a16="http://schemas.microsoft.com/office/drawing/2014/main" id="{00000000-0008-0000-0000-00003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1"/>
            <a:srcRect l="25970" t="15814" r="57181" b="36471"/>
            <a:stretch/>
          </xdr:blipFill>
          <xdr:spPr bwMode="auto">
            <a:xfrm>
              <a:off x="9696450" y="17716500"/>
              <a:ext cx="1209675" cy="2390775"/>
            </a:xfrm>
            <a:prstGeom prst="rect">
              <a:avLst/>
            </a:prstGeom>
          </xdr:spPr>
        </xdr:pic>
        <xdr:pic>
          <xdr:nvPicPr>
            <xdr:cNvPr id="64" name="Рисунок 63" descr="14-15 Геометрия1.JPG">
              <a:extLst>
                <a:ext uri="{FF2B5EF4-FFF2-40B4-BE49-F238E27FC236}">
                  <a16:creationId xmlns:a16="http://schemas.microsoft.com/office/drawing/2014/main" id="{00000000-0008-0000-0000-000040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2"/>
            <a:srcRect l="57413" t="15814" r="26269" b="36091"/>
            <a:stretch/>
          </xdr:blipFill>
          <xdr:spPr bwMode="auto">
            <a:xfrm>
              <a:off x="10906125" y="17716500"/>
              <a:ext cx="1171575" cy="2409825"/>
            </a:xfrm>
            <a:prstGeom prst="rect">
              <a:avLst/>
            </a:prstGeom>
          </xdr:spPr>
        </xdr:pic>
        <xdr:pic>
          <xdr:nvPicPr>
            <xdr:cNvPr id="65" name="Рисунок 64" descr="14-15 Геометрия1.JPG">
              <a:extLst>
                <a:ext uri="{FF2B5EF4-FFF2-40B4-BE49-F238E27FC236}">
                  <a16:creationId xmlns:a16="http://schemas.microsoft.com/office/drawing/2014/main" id="{00000000-0008-0000-0000-00004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1"/>
            <a:srcRect l="78375" t="16004" r="5174" b="36471"/>
            <a:stretch/>
          </xdr:blipFill>
          <xdr:spPr bwMode="auto">
            <a:xfrm>
              <a:off x="12077700" y="17735550"/>
              <a:ext cx="1181099" cy="2381250"/>
            </a:xfrm>
            <a:prstGeom prst="rect">
              <a:avLst/>
            </a:prstGeom>
          </xdr:spPr>
        </xdr:pic>
        <xdr:pic>
          <xdr:nvPicPr>
            <xdr:cNvPr id="66" name="Рисунок 65" descr="12-13 Геометрия.JPG">
              <a:extLst>
                <a:ext uri="{FF2B5EF4-FFF2-40B4-BE49-F238E27FC236}">
                  <a16:creationId xmlns:a16="http://schemas.microsoft.com/office/drawing/2014/main" id="{00000000-0008-0000-0000-000042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0"/>
            <a:srcRect l="57223" t="16119" r="26265" b="36387"/>
            <a:stretch/>
          </xdr:blipFill>
          <xdr:spPr bwMode="auto">
            <a:xfrm>
              <a:off x="6191250" y="17735551"/>
              <a:ext cx="1181673" cy="2372298"/>
            </a:xfrm>
            <a:prstGeom prst="rect">
              <a:avLst/>
            </a:prstGeom>
          </xdr:spPr>
        </xdr:pic>
      </xdr:grp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857250</xdr:colOff>
      <xdr:row>2</xdr:row>
      <xdr:rowOff>9525</xdr:rowOff>
    </xdr:from>
    <xdr:to>
      <xdr:col>1</xdr:col>
      <xdr:colOff>1000125</xdr:colOff>
      <xdr:row>2</xdr:row>
      <xdr:rowOff>190500</xdr:rowOff>
    </xdr:to>
    <xdr:pic>
      <xdr:nvPicPr>
        <xdr:cNvPr id="2" name="Picture 1324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7916" t="9064" r="27799" b="10531"/>
        <a:stretch/>
      </xdr:blipFill>
      <xdr:spPr bwMode="auto">
        <a:xfrm>
          <a:off x="857250" y="9486900"/>
          <a:ext cx="142875" cy="180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57150</xdr:colOff>
      <xdr:row>2</xdr:row>
      <xdr:rowOff>57150</xdr:rowOff>
    </xdr:from>
    <xdr:to>
      <xdr:col>1</xdr:col>
      <xdr:colOff>704849</xdr:colOff>
      <xdr:row>2</xdr:row>
      <xdr:rowOff>323849</xdr:rowOff>
    </xdr:to>
    <xdr:pic>
      <xdr:nvPicPr>
        <xdr:cNvPr id="3" name="Picture 1329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666750" y="438149"/>
          <a:ext cx="647700" cy="2667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857250</xdr:colOff>
      <xdr:row>4</xdr:row>
      <xdr:rowOff>9525</xdr:rowOff>
    </xdr:from>
    <xdr:to>
      <xdr:col>1</xdr:col>
      <xdr:colOff>1000125</xdr:colOff>
      <xdr:row>4</xdr:row>
      <xdr:rowOff>190500</xdr:rowOff>
    </xdr:to>
    <xdr:pic>
      <xdr:nvPicPr>
        <xdr:cNvPr id="4" name="Picture 1324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7916" t="9064" r="27799" b="10531"/>
        <a:stretch/>
      </xdr:blipFill>
      <xdr:spPr bwMode="auto">
        <a:xfrm>
          <a:off x="1371600" y="390525"/>
          <a:ext cx="0" cy="180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57150</xdr:colOff>
      <xdr:row>4</xdr:row>
      <xdr:rowOff>57150</xdr:rowOff>
    </xdr:from>
    <xdr:to>
      <xdr:col>1</xdr:col>
      <xdr:colOff>704849</xdr:colOff>
      <xdr:row>4</xdr:row>
      <xdr:rowOff>323849</xdr:rowOff>
    </xdr:to>
    <xdr:pic>
      <xdr:nvPicPr>
        <xdr:cNvPr id="5" name="Picture 1329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666750" y="438149"/>
          <a:ext cx="647700" cy="26670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375132</xdr:colOff>
      <xdr:row>7</xdr:row>
      <xdr:rowOff>104775</xdr:rowOff>
    </xdr:from>
    <xdr:to>
      <xdr:col>8</xdr:col>
      <xdr:colOff>428625</xdr:colOff>
      <xdr:row>12</xdr:row>
      <xdr:rowOff>58210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 bwMode="auto">
        <a:xfrm>
          <a:off x="4928082" y="1314450"/>
          <a:ext cx="1558443" cy="1591735"/>
          <a:chOff x="15072207" y="897768"/>
          <a:chExt cx="1705551" cy="1684567"/>
        </a:xfrm>
      </xdr:grpSpPr>
      <xdr:pic>
        <xdr:nvPicPr>
          <xdr:cNvPr id="3" name="Рисунок 2" descr="Альберо МК.jpg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rcRect l="16530" t="14817" r="53344" b="29950"/>
          <a:stretch/>
        </xdr:blipFill>
        <xdr:spPr bwMode="auto">
          <a:xfrm>
            <a:off x="15072207" y="904875"/>
            <a:ext cx="816320" cy="1666876"/>
          </a:xfrm>
          <a:prstGeom prst="rect">
            <a:avLst/>
          </a:prstGeom>
        </xdr:spPr>
      </xdr:pic>
      <xdr:pic>
        <xdr:nvPicPr>
          <xdr:cNvPr id="4" name="Рисунок 3" descr="Альберо МК.jpg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rcRect l="53587" t="14817" r="16551" b="29905"/>
          <a:stretch/>
        </xdr:blipFill>
        <xdr:spPr bwMode="auto">
          <a:xfrm>
            <a:off x="15960461" y="897768"/>
            <a:ext cx="817297" cy="1684567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133352</xdr:colOff>
      <xdr:row>118</xdr:row>
      <xdr:rowOff>77844</xdr:rowOff>
    </xdr:from>
    <xdr:to>
      <xdr:col>14</xdr:col>
      <xdr:colOff>523875</xdr:colOff>
      <xdr:row>130</xdr:row>
      <xdr:rowOff>47625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pSpPr/>
      </xdr:nvGrpSpPr>
      <xdr:grpSpPr bwMode="auto">
        <a:xfrm>
          <a:off x="6943727" y="35406069"/>
          <a:ext cx="3438523" cy="3322581"/>
          <a:chOff x="17049750" y="26364598"/>
          <a:chExt cx="4045968" cy="3947647"/>
        </a:xfrm>
      </xdr:grpSpPr>
      <xdr:pic>
        <xdr:nvPicPr>
          <xdr:cNvPr id="6" name="Рисунок 5" descr="Гамма1.jpg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rcRect l="51886" t="15752" r="15096" b="36318"/>
          <a:stretch/>
        </xdr:blipFill>
        <xdr:spPr bwMode="auto">
          <a:xfrm>
            <a:off x="18082873" y="26374432"/>
            <a:ext cx="988590" cy="1975790"/>
          </a:xfrm>
          <a:prstGeom prst="rect">
            <a:avLst/>
          </a:prstGeom>
        </xdr:spPr>
      </xdr:pic>
      <xdr:pic>
        <xdr:nvPicPr>
          <xdr:cNvPr id="7" name="Рисунок 6" descr="Гамма2.jpg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rcRect l="55109" t="16117" r="12186" b="36097"/>
          <a:stretch/>
        </xdr:blipFill>
        <xdr:spPr bwMode="auto">
          <a:xfrm>
            <a:off x="20104766" y="26364598"/>
            <a:ext cx="990952" cy="1990382"/>
          </a:xfrm>
          <a:prstGeom prst="rect">
            <a:avLst/>
          </a:prstGeom>
        </xdr:spPr>
      </xdr:pic>
      <xdr:pic>
        <xdr:nvPicPr>
          <xdr:cNvPr id="8" name="Рисунок 7" descr="Гамма3.jpg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rcRect l="10221" t="15950" r="57075" b="36040"/>
          <a:stretch/>
        </xdr:blipFill>
        <xdr:spPr bwMode="auto">
          <a:xfrm>
            <a:off x="17051229" y="28307752"/>
            <a:ext cx="994346" cy="1972560"/>
          </a:xfrm>
          <a:prstGeom prst="rect">
            <a:avLst/>
          </a:prstGeom>
        </xdr:spPr>
      </xdr:pic>
      <xdr:pic>
        <xdr:nvPicPr>
          <xdr:cNvPr id="9" name="Рисунок 8" descr="Гамма4.jpg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rcRect l="34513" t="16007" r="33412" b="35758"/>
          <a:stretch/>
        </xdr:blipFill>
        <xdr:spPr bwMode="auto">
          <a:xfrm>
            <a:off x="19101028" y="28357320"/>
            <a:ext cx="976948" cy="1954925"/>
          </a:xfrm>
          <a:prstGeom prst="rect">
            <a:avLst/>
          </a:prstGeom>
        </xdr:spPr>
      </xdr:pic>
      <xdr:pic>
        <xdr:nvPicPr>
          <xdr:cNvPr id="10" name="Рисунок 9" descr="Гамма1.jpg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rcRect l="10132" t="16077" r="57269" b="36164"/>
          <a:stretch/>
        </xdr:blipFill>
        <xdr:spPr bwMode="auto">
          <a:xfrm>
            <a:off x="17049750" y="26404198"/>
            <a:ext cx="975408" cy="1967316"/>
          </a:xfrm>
          <a:prstGeom prst="rect">
            <a:avLst/>
          </a:prstGeom>
        </xdr:spPr>
      </xdr:pic>
      <xdr:pic>
        <xdr:nvPicPr>
          <xdr:cNvPr id="11" name="Рисунок 10" descr="Гамма2.jpg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rcRect l="13932" t="16027" r="53909" b="35819"/>
          <a:stretch/>
        </xdr:blipFill>
        <xdr:spPr bwMode="auto">
          <a:xfrm>
            <a:off x="19121194" y="26375003"/>
            <a:ext cx="968818" cy="1994266"/>
          </a:xfrm>
          <a:prstGeom prst="rect">
            <a:avLst/>
          </a:prstGeom>
        </xdr:spPr>
      </xdr:pic>
      <xdr:pic>
        <xdr:nvPicPr>
          <xdr:cNvPr id="12" name="Рисунок 11" descr="Гамма3.jpg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rcRect l="52093" t="16067" r="15528" b="36095"/>
          <a:stretch/>
        </xdr:blipFill>
        <xdr:spPr bwMode="auto">
          <a:xfrm>
            <a:off x="18094517" y="28340110"/>
            <a:ext cx="974241" cy="1929556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353482</xdr:colOff>
      <xdr:row>13</xdr:row>
      <xdr:rowOff>139700</xdr:rowOff>
    </xdr:from>
    <xdr:to>
      <xdr:col>7</xdr:col>
      <xdr:colOff>384629</xdr:colOff>
      <xdr:row>18</xdr:row>
      <xdr:rowOff>111125</xdr:rowOff>
    </xdr:to>
    <xdr:pic>
      <xdr:nvPicPr>
        <xdr:cNvPr id="13" name="Рисунок 12" descr="Ретро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51888" t="14486" r="15408" b="37279"/>
        <a:stretch/>
      </xdr:blipFill>
      <xdr:spPr bwMode="auto">
        <a:xfrm>
          <a:off x="4906433" y="3178175"/>
          <a:ext cx="783620" cy="1609724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19</xdr:row>
      <xdr:rowOff>19050</xdr:rowOff>
    </xdr:from>
    <xdr:to>
      <xdr:col>11</xdr:col>
      <xdr:colOff>405906</xdr:colOff>
      <xdr:row>25</xdr:row>
      <xdr:rowOff>0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pSpPr/>
      </xdr:nvGrpSpPr>
      <xdr:grpSpPr bwMode="auto">
        <a:xfrm>
          <a:off x="4810125" y="4886325"/>
          <a:ext cx="3625356" cy="1809750"/>
          <a:chOff x="12068176" y="4857750"/>
          <a:chExt cx="3730130" cy="1857375"/>
        </a:xfrm>
      </xdr:grpSpPr>
      <xdr:pic>
        <xdr:nvPicPr>
          <xdr:cNvPr id="15" name="Рисунок 14" descr="21.jpg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rcRect l="12618" t="14818" r="50428" b="32366"/>
          <a:stretch/>
        </xdr:blipFill>
        <xdr:spPr bwMode="auto">
          <a:xfrm>
            <a:off x="12068176" y="4867274"/>
            <a:ext cx="921974" cy="1838325"/>
          </a:xfrm>
          <a:prstGeom prst="rect">
            <a:avLst/>
          </a:prstGeom>
        </xdr:spPr>
      </xdr:pic>
      <xdr:pic>
        <xdr:nvPicPr>
          <xdr:cNvPr id="16" name="Рисунок 15" descr="22.jpg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rcRect l="8845" t="14859" r="54652" b="32325"/>
          <a:stretch/>
        </xdr:blipFill>
        <xdr:spPr bwMode="auto">
          <a:xfrm>
            <a:off x="13963651" y="4876800"/>
            <a:ext cx="910730" cy="1838325"/>
          </a:xfrm>
          <a:prstGeom prst="rect">
            <a:avLst/>
          </a:prstGeom>
        </xdr:spPr>
      </xdr:pic>
      <xdr:pic>
        <xdr:nvPicPr>
          <xdr:cNvPr id="17" name="Рисунок 16" descr="21.jpg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rcRect l="54530" t="14657" r="7840" b="32527"/>
          <a:stretch/>
        </xdr:blipFill>
        <xdr:spPr bwMode="auto">
          <a:xfrm>
            <a:off x="13011151" y="4857750"/>
            <a:ext cx="938839" cy="1838325"/>
          </a:xfrm>
          <a:prstGeom prst="rect">
            <a:avLst/>
          </a:prstGeom>
        </xdr:spPr>
      </xdr:pic>
      <xdr:pic>
        <xdr:nvPicPr>
          <xdr:cNvPr id="18" name="Рисунок 17" descr="22.jpg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rcRect l="50756" t="14698" r="12741" b="32488"/>
          <a:stretch/>
        </xdr:blipFill>
        <xdr:spPr bwMode="auto">
          <a:xfrm>
            <a:off x="14887576" y="4867274"/>
            <a:ext cx="910730" cy="1838325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352426</xdr:colOff>
      <xdr:row>39</xdr:row>
      <xdr:rowOff>1</xdr:rowOff>
    </xdr:from>
    <xdr:to>
      <xdr:col>10</xdr:col>
      <xdr:colOff>47005</xdr:colOff>
      <xdr:row>43</xdr:row>
      <xdr:rowOff>257175</xdr:rowOff>
    </xdr:to>
    <xdr:grpSp>
      <xdr:nvGrpSpPr>
        <xdr:cNvPr id="19" name="Группа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pSpPr/>
      </xdr:nvGrpSpPr>
      <xdr:grpSpPr bwMode="auto">
        <a:xfrm>
          <a:off x="4905376" y="11249026"/>
          <a:ext cx="2561604" cy="1704974"/>
          <a:chOff x="15198673" y="7915275"/>
          <a:chExt cx="2393381" cy="1619249"/>
        </a:xfrm>
      </xdr:grpSpPr>
      <xdr:pic>
        <xdr:nvPicPr>
          <xdr:cNvPr id="20" name="Рисунок 19" descr="Поларис.jpg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/>
        </xdr:blipFill>
        <xdr:spPr bwMode="auto">
          <a:xfrm flipH="1">
            <a:off x="15198673" y="7985654"/>
            <a:ext cx="702786" cy="1495425"/>
          </a:xfrm>
          <a:prstGeom prst="rect">
            <a:avLst/>
          </a:prstGeom>
        </xdr:spPr>
      </xdr:pic>
      <xdr:pic>
        <xdr:nvPicPr>
          <xdr:cNvPr id="21" name="Рисунок 20" descr="Поларис..jpg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/>
        </xdr:blipFill>
        <xdr:spPr bwMode="auto">
          <a:xfrm>
            <a:off x="16010467" y="7982283"/>
            <a:ext cx="705909" cy="1509378"/>
          </a:xfrm>
          <a:prstGeom prst="rect">
            <a:avLst/>
          </a:prstGeom>
        </xdr:spPr>
      </xdr:pic>
      <xdr:pic>
        <xdr:nvPicPr>
          <xdr:cNvPr id="22" name="Рисунок 21" descr="27.jpg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rcRect l="14605" t="15329" r="51143" b="34944"/>
          <a:stretch/>
        </xdr:blipFill>
        <xdr:spPr bwMode="auto">
          <a:xfrm>
            <a:off x="16792575" y="7915275"/>
            <a:ext cx="799479" cy="1619249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152401</xdr:colOff>
      <xdr:row>93</xdr:row>
      <xdr:rowOff>219074</xdr:rowOff>
    </xdr:from>
    <xdr:to>
      <xdr:col>12</xdr:col>
      <xdr:colOff>353615</xdr:colOff>
      <xdr:row>99</xdr:row>
      <xdr:rowOff>152399</xdr:rowOff>
    </xdr:to>
    <xdr:grpSp>
      <xdr:nvGrpSpPr>
        <xdr:cNvPr id="23" name="Группа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 bwMode="auto">
        <a:xfrm>
          <a:off x="6210301" y="27765374"/>
          <a:ext cx="2782489" cy="1876425"/>
          <a:chOff x="15325726" y="14458949"/>
          <a:chExt cx="2782490" cy="1876425"/>
        </a:xfrm>
      </xdr:grpSpPr>
      <xdr:pic>
        <xdr:nvPicPr>
          <xdr:cNvPr id="24" name="Рисунок 23" descr="8-9 Гамма.JPG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rcRect l="35917" t="53582" r="54304" b="18394"/>
          <a:stretch/>
        </xdr:blipFill>
        <xdr:spPr bwMode="auto">
          <a:xfrm>
            <a:off x="17192626" y="14478000"/>
            <a:ext cx="915590" cy="1787240"/>
          </a:xfrm>
          <a:prstGeom prst="rect">
            <a:avLst/>
          </a:prstGeom>
        </xdr:spPr>
      </xdr:pic>
      <xdr:grpSp>
        <xdr:nvGrpSpPr>
          <xdr:cNvPr id="25" name="Группа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GrpSpPr/>
        </xdr:nvGrpSpPr>
        <xdr:grpSpPr bwMode="auto">
          <a:xfrm>
            <a:off x="15325726" y="14458949"/>
            <a:ext cx="1838324" cy="1876425"/>
            <a:chOff x="10429875" y="14001750"/>
            <a:chExt cx="3324225" cy="3371850"/>
          </a:xfrm>
        </xdr:grpSpPr>
        <xdr:pic>
          <xdr:nvPicPr>
            <xdr:cNvPr id="26" name="Рисунок 25" descr="29.jpg">
              <a:extLst>
                <a:ext uri="{FF2B5EF4-FFF2-40B4-BE49-F238E27FC236}">
                  <a16:creationId xmlns:a16="http://schemas.microsoft.com/office/drawing/2014/main" id="{00000000-0008-0000-0100-00001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/>
            <a:srcRect l="55340" t="15246" r="9604" b="34924"/>
            <a:stretch/>
          </xdr:blipFill>
          <xdr:spPr bwMode="auto">
            <a:xfrm>
              <a:off x="12058650" y="14001750"/>
              <a:ext cx="1695450" cy="3362324"/>
            </a:xfrm>
            <a:prstGeom prst="rect">
              <a:avLst/>
            </a:prstGeom>
          </xdr:spPr>
        </xdr:pic>
        <xdr:pic>
          <xdr:nvPicPr>
            <xdr:cNvPr id="27" name="Рисунок 26" descr="29.jpg">
              <a:extLst>
                <a:ext uri="{FF2B5EF4-FFF2-40B4-BE49-F238E27FC236}">
                  <a16:creationId xmlns:a16="http://schemas.microsoft.com/office/drawing/2014/main" id="{00000000-0008-0000-0100-00001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/>
            <a:srcRect l="13786" t="15669" r="51159" b="34924"/>
            <a:stretch/>
          </xdr:blipFill>
          <xdr:spPr bwMode="auto">
            <a:xfrm>
              <a:off x="10429875" y="14039850"/>
              <a:ext cx="1695450" cy="3333750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7</xdr:col>
      <xdr:colOff>85723</xdr:colOff>
      <xdr:row>58</xdr:row>
      <xdr:rowOff>200021</xdr:rowOff>
    </xdr:from>
    <xdr:to>
      <xdr:col>14</xdr:col>
      <xdr:colOff>304800</xdr:colOff>
      <xdr:row>65</xdr:row>
      <xdr:rowOff>47625</xdr:rowOff>
    </xdr:to>
    <xdr:grpSp>
      <xdr:nvGrpSpPr>
        <xdr:cNvPr id="28" name="Группа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GrpSpPr/>
      </xdr:nvGrpSpPr>
      <xdr:grpSpPr bwMode="auto">
        <a:xfrm>
          <a:off x="5391148" y="17449796"/>
          <a:ext cx="4772027" cy="2028829"/>
          <a:chOff x="5524499" y="14149468"/>
          <a:chExt cx="4505326" cy="1924276"/>
        </a:xfrm>
      </xdr:grpSpPr>
      <xdr:pic>
        <xdr:nvPicPr>
          <xdr:cNvPr id="29" name="Рисунок 28" descr="38.jpg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/>
          <a:srcRect l="10292" t="15501" r="56097" b="35328"/>
          <a:stretch/>
        </xdr:blipFill>
        <xdr:spPr bwMode="auto">
          <a:xfrm>
            <a:off x="5524499" y="14205521"/>
            <a:ext cx="909823" cy="1856935"/>
          </a:xfrm>
          <a:prstGeom prst="rect">
            <a:avLst/>
          </a:prstGeom>
        </xdr:spPr>
      </xdr:pic>
      <xdr:pic>
        <xdr:nvPicPr>
          <xdr:cNvPr id="30" name="Рисунок 29" descr="39.jpg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/>
          <a:srcRect l="13943" t="15353" r="50793" b="34883"/>
          <a:stretch/>
        </xdr:blipFill>
        <xdr:spPr bwMode="auto">
          <a:xfrm>
            <a:off x="7305674" y="14194437"/>
            <a:ext cx="954568" cy="1879307"/>
          </a:xfrm>
          <a:prstGeom prst="rect">
            <a:avLst/>
          </a:prstGeom>
        </xdr:spPr>
      </xdr:pic>
      <xdr:pic>
        <xdr:nvPicPr>
          <xdr:cNvPr id="31" name="Рисунок 30" descr="40.jpg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/>
          <a:srcRect l="18420" t="15601" r="46040" b="35819"/>
          <a:stretch/>
        </xdr:blipFill>
        <xdr:spPr bwMode="auto">
          <a:xfrm>
            <a:off x="9067800" y="14197562"/>
            <a:ext cx="962025" cy="1834561"/>
          </a:xfrm>
          <a:prstGeom prst="rect">
            <a:avLst/>
          </a:prstGeom>
        </xdr:spPr>
      </xdr:pic>
      <xdr:pic>
        <xdr:nvPicPr>
          <xdr:cNvPr id="32" name="Рисунок 31" descr="39.jpg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/>
          <a:srcRect l="58574" t="14366" r="9192" b="35672"/>
          <a:stretch/>
        </xdr:blipFill>
        <xdr:spPr bwMode="auto">
          <a:xfrm>
            <a:off x="8248649" y="14149468"/>
            <a:ext cx="872535" cy="1886764"/>
          </a:xfrm>
          <a:prstGeom prst="rect">
            <a:avLst/>
          </a:prstGeom>
        </xdr:spPr>
      </xdr:pic>
      <xdr:pic>
        <xdr:nvPicPr>
          <xdr:cNvPr id="33" name="Рисунок 32" descr="38.jpg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/>
          <a:srcRect l="50791" t="15501" r="13668" b="35723"/>
          <a:stretch/>
        </xdr:blipFill>
        <xdr:spPr bwMode="auto">
          <a:xfrm>
            <a:off x="6391275" y="14200219"/>
            <a:ext cx="962025" cy="1842019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257174</xdr:colOff>
      <xdr:row>106</xdr:row>
      <xdr:rowOff>76200</xdr:rowOff>
    </xdr:from>
    <xdr:to>
      <xdr:col>14</xdr:col>
      <xdr:colOff>47623</xdr:colOff>
      <xdr:row>111</xdr:row>
      <xdr:rowOff>314326</xdr:rowOff>
    </xdr:to>
    <xdr:grpSp>
      <xdr:nvGrpSpPr>
        <xdr:cNvPr id="34" name="Группа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GrpSpPr/>
      </xdr:nvGrpSpPr>
      <xdr:grpSpPr bwMode="auto">
        <a:xfrm>
          <a:off x="6315074" y="32575500"/>
          <a:ext cx="3590924" cy="1905001"/>
          <a:chOff x="7077075" y="15860673"/>
          <a:chExt cx="4026453" cy="2025933"/>
        </a:xfrm>
      </xdr:grpSpPr>
      <xdr:pic>
        <xdr:nvPicPr>
          <xdr:cNvPr id="35" name="Рисунок 34" descr="Фьюжн1.jpg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/>
          <a:srcRect l="10526" t="16078" r="56938" b="36079"/>
          <a:stretch/>
        </xdr:blipFill>
        <xdr:spPr bwMode="auto">
          <a:xfrm>
            <a:off x="7077075" y="15875774"/>
            <a:ext cx="970389" cy="1989667"/>
          </a:xfrm>
          <a:prstGeom prst="rect">
            <a:avLst/>
          </a:prstGeom>
        </xdr:spPr>
      </xdr:pic>
      <xdr:pic>
        <xdr:nvPicPr>
          <xdr:cNvPr id="36" name="Рисунок 35" descr="Фьюжн2.jpg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/>
          <a:srcRect l="13302" t="15796" r="52698" b="35687"/>
          <a:stretch/>
        </xdr:blipFill>
        <xdr:spPr bwMode="auto">
          <a:xfrm>
            <a:off x="9083951" y="15860673"/>
            <a:ext cx="1020336" cy="2025933"/>
          </a:xfrm>
          <a:prstGeom prst="rect">
            <a:avLst/>
          </a:prstGeom>
        </xdr:spPr>
      </xdr:pic>
      <xdr:pic>
        <xdr:nvPicPr>
          <xdr:cNvPr id="37" name="Рисунок 36" descr="Фьюжн1.jpg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/>
          <a:srcRect l="52153" t="15906" r="15311" b="36251"/>
          <a:stretch/>
        </xdr:blipFill>
        <xdr:spPr bwMode="auto">
          <a:xfrm>
            <a:off x="10133139" y="15875774"/>
            <a:ext cx="970389" cy="1989667"/>
          </a:xfrm>
          <a:prstGeom prst="rect">
            <a:avLst/>
          </a:prstGeom>
        </xdr:spPr>
      </xdr:pic>
      <xdr:pic>
        <xdr:nvPicPr>
          <xdr:cNvPr id="38" name="Рисунок 37" descr="Фьюжн2.jpg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/>
          <a:srcRect l="55323" t="16293" r="11902" b="36036"/>
          <a:stretch/>
        </xdr:blipFill>
        <xdr:spPr bwMode="auto">
          <a:xfrm>
            <a:off x="8076328" y="15882909"/>
            <a:ext cx="977524" cy="1982532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314323</xdr:colOff>
      <xdr:row>51</xdr:row>
      <xdr:rowOff>342894</xdr:rowOff>
    </xdr:from>
    <xdr:to>
      <xdr:col>9</xdr:col>
      <xdr:colOff>605802</xdr:colOff>
      <xdr:row>58</xdr:row>
      <xdr:rowOff>114299</xdr:rowOff>
    </xdr:to>
    <xdr:grpSp>
      <xdr:nvGrpSpPr>
        <xdr:cNvPr id="39" name="Группа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GrpSpPr/>
      </xdr:nvGrpSpPr>
      <xdr:grpSpPr bwMode="auto">
        <a:xfrm>
          <a:off x="4867273" y="15592419"/>
          <a:ext cx="2548904" cy="1771655"/>
          <a:chOff x="5353049" y="13858871"/>
          <a:chExt cx="2548903" cy="1771653"/>
        </a:xfrm>
      </xdr:grpSpPr>
      <xdr:pic>
        <xdr:nvPicPr>
          <xdr:cNvPr id="40" name="Рисунок 39" descr="34.jpg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/>
          <a:srcRect l="9672" t="15451" r="55615" b="35180"/>
          <a:stretch/>
        </xdr:blipFill>
        <xdr:spPr bwMode="auto">
          <a:xfrm>
            <a:off x="5353049" y="13872933"/>
            <a:ext cx="885826" cy="1757591"/>
          </a:xfrm>
          <a:prstGeom prst="rect">
            <a:avLst/>
          </a:prstGeom>
        </xdr:spPr>
      </xdr:pic>
      <xdr:pic>
        <xdr:nvPicPr>
          <xdr:cNvPr id="41" name="Рисунок 40" descr="34.jpg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/>
          <a:srcRect l="51273" t="15254" r="14289" b="34982"/>
          <a:stretch/>
        </xdr:blipFill>
        <xdr:spPr bwMode="auto">
          <a:xfrm>
            <a:off x="6197524" y="13858871"/>
            <a:ext cx="878796" cy="1771653"/>
          </a:xfrm>
          <a:prstGeom prst="rect">
            <a:avLst/>
          </a:prstGeom>
        </xdr:spPr>
      </xdr:pic>
      <xdr:pic>
        <xdr:nvPicPr>
          <xdr:cNvPr id="42" name="Рисунок 41" descr="10-11 Экстеншн 03.jpg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/>
          <a:srcRect l="12878" t="17185" r="64601" b="14840"/>
          <a:stretch/>
        </xdr:blipFill>
        <xdr:spPr bwMode="auto">
          <a:xfrm>
            <a:off x="7115176" y="13925550"/>
            <a:ext cx="786776" cy="1657350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122119</xdr:colOff>
      <xdr:row>80</xdr:row>
      <xdr:rowOff>258553</xdr:rowOff>
    </xdr:from>
    <xdr:to>
      <xdr:col>16</xdr:col>
      <xdr:colOff>428624</xdr:colOff>
      <xdr:row>90</xdr:row>
      <xdr:rowOff>266700</xdr:rowOff>
    </xdr:to>
    <xdr:grpSp>
      <xdr:nvGrpSpPr>
        <xdr:cNvPr id="43" name="Группа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GrpSpPr/>
      </xdr:nvGrpSpPr>
      <xdr:grpSpPr bwMode="auto">
        <a:xfrm>
          <a:off x="5427544" y="23194753"/>
          <a:ext cx="6078655" cy="3503822"/>
          <a:chOff x="5703770" y="18413203"/>
          <a:chExt cx="5735755" cy="3313322"/>
        </a:xfrm>
      </xdr:grpSpPr>
      <xdr:pic>
        <xdr:nvPicPr>
          <xdr:cNvPr id="44" name="Рисунок 43" descr="Альянс 06.jpg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/>
          <a:stretch/>
        </xdr:blipFill>
        <xdr:spPr bwMode="auto">
          <a:xfrm>
            <a:off x="9841405" y="18462785"/>
            <a:ext cx="739629" cy="1538807"/>
          </a:xfrm>
          <a:prstGeom prst="rect">
            <a:avLst/>
          </a:prstGeom>
        </xdr:spPr>
      </xdr:pic>
      <xdr:pic>
        <xdr:nvPicPr>
          <xdr:cNvPr id="45" name="Рисунок 44" descr="Альянс 01.jpg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/>
          <a:stretch/>
        </xdr:blipFill>
        <xdr:spPr bwMode="auto">
          <a:xfrm>
            <a:off x="5762624" y="18467994"/>
            <a:ext cx="733342" cy="1526471"/>
          </a:xfrm>
          <a:prstGeom prst="rect">
            <a:avLst/>
          </a:prstGeom>
        </xdr:spPr>
      </xdr:pic>
      <xdr:pic>
        <xdr:nvPicPr>
          <xdr:cNvPr id="46" name="Рисунок 45" descr="Альянс 02.jpg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/>
          <a:stretch/>
        </xdr:blipFill>
        <xdr:spPr bwMode="auto">
          <a:xfrm>
            <a:off x="6591433" y="18469285"/>
            <a:ext cx="727054" cy="1522014"/>
          </a:xfrm>
          <a:prstGeom prst="rect">
            <a:avLst/>
          </a:prstGeom>
        </xdr:spPr>
      </xdr:pic>
      <xdr:pic>
        <xdr:nvPicPr>
          <xdr:cNvPr id="47" name="Рисунок 46" descr="Альянс 03.jpg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/>
          <a:stretch/>
        </xdr:blipFill>
        <xdr:spPr bwMode="auto">
          <a:xfrm>
            <a:off x="7386728" y="18480307"/>
            <a:ext cx="729172" cy="1518643"/>
          </a:xfrm>
          <a:prstGeom prst="rect">
            <a:avLst/>
          </a:prstGeom>
        </xdr:spPr>
      </xdr:pic>
      <xdr:pic>
        <xdr:nvPicPr>
          <xdr:cNvPr id="48" name="Рисунок 47" descr="Альянс 04.jpg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/>
          <a:stretch/>
        </xdr:blipFill>
        <xdr:spPr bwMode="auto">
          <a:xfrm>
            <a:off x="8203720" y="18480226"/>
            <a:ext cx="731290" cy="1522137"/>
          </a:xfrm>
          <a:prstGeom prst="rect">
            <a:avLst/>
          </a:prstGeom>
        </xdr:spPr>
      </xdr:pic>
      <xdr:pic>
        <xdr:nvPicPr>
          <xdr:cNvPr id="49" name="Рисунок 48" descr="Альянс 05.jpg">
            <a:extLst>
              <a:ext uri="{FF2B5EF4-FFF2-40B4-BE49-F238E27FC236}">
                <a16:creationId xmlns:a16="http://schemas.microsoft.com/office/drawing/2014/main" id="{00000000-0008-0000-0100-00003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/>
          <a:stretch/>
        </xdr:blipFill>
        <xdr:spPr bwMode="auto">
          <a:xfrm>
            <a:off x="9030237" y="18454894"/>
            <a:ext cx="733408" cy="1530572"/>
          </a:xfrm>
          <a:prstGeom prst="rect">
            <a:avLst/>
          </a:prstGeom>
        </xdr:spPr>
      </xdr:pic>
      <xdr:pic>
        <xdr:nvPicPr>
          <xdr:cNvPr id="50" name="Рисунок 49" descr="Альянс4.jpg">
            <a:extLst>
              <a:ext uri="{FF2B5EF4-FFF2-40B4-BE49-F238E27FC236}">
                <a16:creationId xmlns:a16="http://schemas.microsoft.com/office/drawing/2014/main" id="{00000000-0008-0000-01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/>
          <a:srcRect l="35945" t="15937" r="31444" b="35853"/>
          <a:stretch/>
        </xdr:blipFill>
        <xdr:spPr bwMode="auto">
          <a:xfrm>
            <a:off x="5703770" y="20105774"/>
            <a:ext cx="821131" cy="1601700"/>
          </a:xfrm>
          <a:prstGeom prst="rect">
            <a:avLst/>
          </a:prstGeom>
        </xdr:spPr>
      </xdr:pic>
      <xdr:pic>
        <xdr:nvPicPr>
          <xdr:cNvPr id="51" name="Рисунок 50" descr="18.jpg">
            <a:extLst>
              <a:ext uri="{FF2B5EF4-FFF2-40B4-BE49-F238E27FC236}">
                <a16:creationId xmlns:a16="http://schemas.microsoft.com/office/drawing/2014/main" id="{00000000-0008-0000-0100-00003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/>
          <a:srcRect l="52030" t="15007" r="13807" b="34045"/>
          <a:stretch/>
        </xdr:blipFill>
        <xdr:spPr bwMode="auto">
          <a:xfrm>
            <a:off x="7346436" y="20087773"/>
            <a:ext cx="845064" cy="1638752"/>
          </a:xfrm>
          <a:prstGeom prst="rect">
            <a:avLst/>
          </a:prstGeom>
        </xdr:spPr>
      </xdr:pic>
      <xdr:pic>
        <xdr:nvPicPr>
          <xdr:cNvPr id="52" name="Рисунок 51" descr="18.jpg">
            <a:extLst>
              <a:ext uri="{FF2B5EF4-FFF2-40B4-BE49-F238E27FC236}">
                <a16:creationId xmlns:a16="http://schemas.microsoft.com/office/drawing/2014/main" id="{00000000-0008-0000-0100-00003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/>
          <a:srcRect l="10429" t="15599" r="55960" b="34637"/>
          <a:stretch/>
        </xdr:blipFill>
        <xdr:spPr bwMode="auto">
          <a:xfrm>
            <a:off x="6543683" y="20107275"/>
            <a:ext cx="800092" cy="1619250"/>
          </a:xfrm>
          <a:prstGeom prst="rect">
            <a:avLst/>
          </a:prstGeom>
        </xdr:spPr>
      </xdr:pic>
      <xdr:pic>
        <xdr:nvPicPr>
          <xdr:cNvPr id="53" name="Рисунок 52" descr="17.jpg">
            <a:extLst>
              <a:ext uri="{FF2B5EF4-FFF2-40B4-BE49-F238E27FC236}">
                <a16:creationId xmlns:a16="http://schemas.microsoft.com/office/drawing/2014/main" id="{00000000-0008-0000-0100-00003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/>
          <a:srcRect l="15496" t="15779" r="52283" b="34854"/>
          <a:stretch/>
        </xdr:blipFill>
        <xdr:spPr bwMode="auto">
          <a:xfrm>
            <a:off x="10648951" y="18413203"/>
            <a:ext cx="790574" cy="1598822"/>
          </a:xfrm>
          <a:prstGeom prst="rect">
            <a:avLst/>
          </a:prstGeom>
        </xdr:spPr>
      </xdr:pic>
      <xdr:pic>
        <xdr:nvPicPr>
          <xdr:cNvPr id="54" name="Рисунок 53" descr="6-7 Альянс1.JPG">
            <a:extLst>
              <a:ext uri="{FF2B5EF4-FFF2-40B4-BE49-F238E27FC236}">
                <a16:creationId xmlns:a16="http://schemas.microsoft.com/office/drawing/2014/main" id="{00000000-0008-0000-0100-00003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/>
          <a:srcRect l="26431" t="16068" r="57554" b="36371"/>
          <a:stretch/>
        </xdr:blipFill>
        <xdr:spPr bwMode="auto">
          <a:xfrm>
            <a:off x="8191500" y="20124848"/>
            <a:ext cx="759049" cy="1573101"/>
          </a:xfrm>
          <a:prstGeom prst="rect">
            <a:avLst/>
          </a:prstGeom>
        </xdr:spPr>
      </xdr:pic>
      <xdr:pic>
        <xdr:nvPicPr>
          <xdr:cNvPr id="55" name="Рисунок 54" descr="8-9 Альянс2.JPG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/>
          <a:srcRect l="26460" t="16277" r="57524" b="36496"/>
          <a:stretch/>
        </xdr:blipFill>
        <xdr:spPr bwMode="auto">
          <a:xfrm>
            <a:off x="9810750" y="20135850"/>
            <a:ext cx="759049" cy="1562100"/>
          </a:xfrm>
          <a:prstGeom prst="rect">
            <a:avLst/>
          </a:prstGeom>
        </xdr:spPr>
      </xdr:pic>
      <xdr:pic>
        <xdr:nvPicPr>
          <xdr:cNvPr id="56" name="Рисунок 55" descr="6-7 Альянс1.JPG">
            <a:extLst>
              <a:ext uri="{FF2B5EF4-FFF2-40B4-BE49-F238E27FC236}">
                <a16:creationId xmlns:a16="http://schemas.microsoft.com/office/drawing/2014/main" id="{00000000-0008-0000-0100-00003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/>
          <a:srcRect l="57650" t="16236" r="26567" b="36205"/>
          <a:stretch/>
        </xdr:blipFill>
        <xdr:spPr bwMode="auto">
          <a:xfrm>
            <a:off x="9010650" y="20134373"/>
            <a:ext cx="748048" cy="1573101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114299</xdr:colOff>
      <xdr:row>73</xdr:row>
      <xdr:rowOff>68035</xdr:rowOff>
    </xdr:from>
    <xdr:to>
      <xdr:col>18</xdr:col>
      <xdr:colOff>104775</xdr:colOff>
      <xdr:row>79</xdr:row>
      <xdr:rowOff>47625</xdr:rowOff>
    </xdr:to>
    <xdr:grpSp>
      <xdr:nvGrpSpPr>
        <xdr:cNvPr id="57" name="Группа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GrpSpPr/>
      </xdr:nvGrpSpPr>
      <xdr:grpSpPr bwMode="auto">
        <a:xfrm>
          <a:off x="5419724" y="21023035"/>
          <a:ext cx="6981826" cy="1770290"/>
          <a:chOff x="5419724" y="17651185"/>
          <a:chExt cx="6981826" cy="1770290"/>
        </a:xfrm>
      </xdr:grpSpPr>
      <xdr:pic>
        <xdr:nvPicPr>
          <xdr:cNvPr id="58" name="Рисунок 57" descr="16-17 Геометрия2.JPG">
            <a:extLst>
              <a:ext uri="{FF2B5EF4-FFF2-40B4-BE49-F238E27FC236}">
                <a16:creationId xmlns:a16="http://schemas.microsoft.com/office/drawing/2014/main" id="{00000000-0008-0000-0100-00003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/>
          <a:srcRect l="26103" t="16277" r="57147" b="36346"/>
          <a:stretch/>
        </xdr:blipFill>
        <xdr:spPr bwMode="auto">
          <a:xfrm>
            <a:off x="11506200" y="17651185"/>
            <a:ext cx="895350" cy="1767444"/>
          </a:xfrm>
          <a:prstGeom prst="rect">
            <a:avLst/>
          </a:prstGeom>
        </xdr:spPr>
      </xdr:pic>
      <xdr:pic>
        <xdr:nvPicPr>
          <xdr:cNvPr id="59" name="Рисунок 58" descr="16-17 Геометрия2.JPG">
            <a:extLst>
              <a:ext uri="{FF2B5EF4-FFF2-40B4-BE49-F238E27FC236}">
                <a16:creationId xmlns:a16="http://schemas.microsoft.com/office/drawing/2014/main" id="{00000000-0008-0000-0100-00003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/>
          <a:srcRect l="5003" t="16277" r="77921" b="36346"/>
          <a:stretch/>
        </xdr:blipFill>
        <xdr:spPr bwMode="auto">
          <a:xfrm>
            <a:off x="10620375" y="17667164"/>
            <a:ext cx="901090" cy="1744785"/>
          </a:xfrm>
          <a:prstGeom prst="rect">
            <a:avLst/>
          </a:prstGeom>
        </xdr:spPr>
      </xdr:pic>
      <xdr:grpSp>
        <xdr:nvGrpSpPr>
          <xdr:cNvPr id="60" name="Группа 59">
            <a:extLst>
              <a:ext uri="{FF2B5EF4-FFF2-40B4-BE49-F238E27FC236}">
                <a16:creationId xmlns:a16="http://schemas.microsoft.com/office/drawing/2014/main" id="{00000000-0008-0000-0100-00003C000000}"/>
              </a:ext>
            </a:extLst>
          </xdr:cNvPr>
          <xdr:cNvGrpSpPr/>
        </xdr:nvGrpSpPr>
        <xdr:grpSpPr bwMode="auto">
          <a:xfrm>
            <a:off x="5419724" y="17659350"/>
            <a:ext cx="5210175" cy="1762125"/>
            <a:chOff x="6191250" y="17716500"/>
            <a:chExt cx="7067550" cy="2409825"/>
          </a:xfrm>
        </xdr:grpSpPr>
        <xdr:pic>
          <xdr:nvPicPr>
            <xdr:cNvPr id="61" name="Рисунок 60" descr="12-13 Геометрия.JPG">
              <a:extLst>
                <a:ext uri="{FF2B5EF4-FFF2-40B4-BE49-F238E27FC236}">
                  <a16:creationId xmlns:a16="http://schemas.microsoft.com/office/drawing/2014/main" id="{00000000-0008-0000-0100-00003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0"/>
            <a:srcRect l="78236" t="16119" r="5003" b="36208"/>
            <a:stretch/>
          </xdr:blipFill>
          <xdr:spPr bwMode="auto">
            <a:xfrm>
              <a:off x="7334250" y="17745075"/>
              <a:ext cx="1199577" cy="2381250"/>
            </a:xfrm>
            <a:prstGeom prst="rect">
              <a:avLst/>
            </a:prstGeom>
          </xdr:spPr>
        </xdr:pic>
        <xdr:pic>
          <xdr:nvPicPr>
            <xdr:cNvPr id="62" name="Рисунок 61" descr="14-15 Геометрия1.JPG">
              <a:extLst>
                <a:ext uri="{FF2B5EF4-FFF2-40B4-BE49-F238E27FC236}">
                  <a16:creationId xmlns:a16="http://schemas.microsoft.com/office/drawing/2014/main" id="{00000000-0008-0000-0100-00003E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1"/>
            <a:srcRect l="5273" t="16004" r="78408" b="36471"/>
            <a:stretch/>
          </xdr:blipFill>
          <xdr:spPr bwMode="auto">
            <a:xfrm>
              <a:off x="8515350" y="17745075"/>
              <a:ext cx="1171575" cy="2381250"/>
            </a:xfrm>
            <a:prstGeom prst="rect">
              <a:avLst/>
            </a:prstGeom>
          </xdr:spPr>
        </xdr:pic>
        <xdr:pic>
          <xdr:nvPicPr>
            <xdr:cNvPr id="63" name="Рисунок 62" descr="14-15 Геометрия1.JPG">
              <a:extLst>
                <a:ext uri="{FF2B5EF4-FFF2-40B4-BE49-F238E27FC236}">
                  <a16:creationId xmlns:a16="http://schemas.microsoft.com/office/drawing/2014/main" id="{00000000-0008-0000-0100-00003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1"/>
            <a:srcRect l="25970" t="15814" r="57181" b="36471"/>
            <a:stretch/>
          </xdr:blipFill>
          <xdr:spPr bwMode="auto">
            <a:xfrm>
              <a:off x="9696450" y="17716500"/>
              <a:ext cx="1209675" cy="2390775"/>
            </a:xfrm>
            <a:prstGeom prst="rect">
              <a:avLst/>
            </a:prstGeom>
          </xdr:spPr>
        </xdr:pic>
        <xdr:pic>
          <xdr:nvPicPr>
            <xdr:cNvPr id="64" name="Рисунок 63" descr="14-15 Геометрия1.JPG">
              <a:extLst>
                <a:ext uri="{FF2B5EF4-FFF2-40B4-BE49-F238E27FC236}">
                  <a16:creationId xmlns:a16="http://schemas.microsoft.com/office/drawing/2014/main" id="{00000000-0008-0000-0100-000040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2"/>
            <a:srcRect l="57413" t="15814" r="26269" b="36091"/>
            <a:stretch/>
          </xdr:blipFill>
          <xdr:spPr bwMode="auto">
            <a:xfrm>
              <a:off x="10906125" y="17716500"/>
              <a:ext cx="1171575" cy="2409825"/>
            </a:xfrm>
            <a:prstGeom prst="rect">
              <a:avLst/>
            </a:prstGeom>
          </xdr:spPr>
        </xdr:pic>
        <xdr:pic>
          <xdr:nvPicPr>
            <xdr:cNvPr id="65" name="Рисунок 64" descr="14-15 Геометрия1.JPG">
              <a:extLst>
                <a:ext uri="{FF2B5EF4-FFF2-40B4-BE49-F238E27FC236}">
                  <a16:creationId xmlns:a16="http://schemas.microsoft.com/office/drawing/2014/main" id="{00000000-0008-0000-0100-00004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1"/>
            <a:srcRect l="78375" t="16004" r="5174" b="36471"/>
            <a:stretch/>
          </xdr:blipFill>
          <xdr:spPr bwMode="auto">
            <a:xfrm>
              <a:off x="12077700" y="17735550"/>
              <a:ext cx="1181099" cy="2381250"/>
            </a:xfrm>
            <a:prstGeom prst="rect">
              <a:avLst/>
            </a:prstGeom>
          </xdr:spPr>
        </xdr:pic>
        <xdr:pic>
          <xdr:nvPicPr>
            <xdr:cNvPr id="66" name="Рисунок 65" descr="12-13 Геометрия.JPG">
              <a:extLst>
                <a:ext uri="{FF2B5EF4-FFF2-40B4-BE49-F238E27FC236}">
                  <a16:creationId xmlns:a16="http://schemas.microsoft.com/office/drawing/2014/main" id="{00000000-0008-0000-0100-000042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0"/>
            <a:srcRect l="57223" t="16119" r="26265" b="36387"/>
            <a:stretch/>
          </xdr:blipFill>
          <xdr:spPr bwMode="auto">
            <a:xfrm>
              <a:off x="6191250" y="17735551"/>
              <a:ext cx="1181673" cy="2372298"/>
            </a:xfrm>
            <a:prstGeom prst="rect">
              <a:avLst/>
            </a:prstGeom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81735</xdr:colOff>
      <xdr:row>7</xdr:row>
      <xdr:rowOff>131203</xdr:rowOff>
    </xdr:from>
    <xdr:to>
      <xdr:col>8</xdr:col>
      <xdr:colOff>135228</xdr:colOff>
      <xdr:row>12</xdr:row>
      <xdr:rowOff>84638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 bwMode="auto">
        <a:xfrm>
          <a:off x="4680949" y="1342239"/>
          <a:ext cx="1550279" cy="1613506"/>
          <a:chOff x="15072207" y="897768"/>
          <a:chExt cx="1705551" cy="1684567"/>
        </a:xfrm>
      </xdr:grpSpPr>
      <xdr:pic>
        <xdr:nvPicPr>
          <xdr:cNvPr id="3" name="Рисунок 2" descr="Альберо МК.jpg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rcRect l="16530" t="14817" r="53344" b="29950"/>
          <a:stretch/>
        </xdr:blipFill>
        <xdr:spPr bwMode="auto">
          <a:xfrm>
            <a:off x="15072207" y="904875"/>
            <a:ext cx="816320" cy="1666876"/>
          </a:xfrm>
          <a:prstGeom prst="rect">
            <a:avLst/>
          </a:prstGeom>
        </xdr:spPr>
      </xdr:pic>
      <xdr:pic>
        <xdr:nvPicPr>
          <xdr:cNvPr id="4" name="Рисунок 3" descr="Альберо МК.jpg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rcRect l="53587" t="14817" r="16551" b="29905"/>
          <a:stretch/>
        </xdr:blipFill>
        <xdr:spPr bwMode="auto">
          <a:xfrm>
            <a:off x="15960461" y="897768"/>
            <a:ext cx="817297" cy="1684567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194581</xdr:colOff>
      <xdr:row>27</xdr:row>
      <xdr:rowOff>102054</xdr:rowOff>
    </xdr:from>
    <xdr:to>
      <xdr:col>12</xdr:col>
      <xdr:colOff>288884</xdr:colOff>
      <xdr:row>32</xdr:row>
      <xdr:rowOff>163285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pSpPr/>
      </xdr:nvGrpSpPr>
      <xdr:grpSpPr bwMode="auto">
        <a:xfrm>
          <a:off x="5542188" y="7436304"/>
          <a:ext cx="4190053" cy="2143124"/>
          <a:chOff x="12068176" y="4857750"/>
          <a:chExt cx="3730130" cy="1857375"/>
        </a:xfrm>
      </xdr:grpSpPr>
      <xdr:pic>
        <xdr:nvPicPr>
          <xdr:cNvPr id="27" name="Рисунок 26" descr="21.jpg">
            <a:extLst>
              <a:ext uri="{FF2B5EF4-FFF2-40B4-BE49-F238E27FC236}">
                <a16:creationId xmlns:a16="http://schemas.microsoft.com/office/drawing/2014/main" id="{00000000-0008-0000-02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rcRect l="12618" t="14818" r="50428" b="32366"/>
          <a:stretch/>
        </xdr:blipFill>
        <xdr:spPr bwMode="auto">
          <a:xfrm>
            <a:off x="12068176" y="4867274"/>
            <a:ext cx="921974" cy="1838325"/>
          </a:xfrm>
          <a:prstGeom prst="rect">
            <a:avLst/>
          </a:prstGeom>
        </xdr:spPr>
      </xdr:pic>
      <xdr:pic>
        <xdr:nvPicPr>
          <xdr:cNvPr id="28" name="Рисунок 27" descr="22.jpg">
            <a:extLst>
              <a:ext uri="{FF2B5EF4-FFF2-40B4-BE49-F238E27FC236}">
                <a16:creationId xmlns:a16="http://schemas.microsoft.com/office/drawing/2014/main" id="{00000000-0008-0000-02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rcRect l="8845" t="14859" r="54652" b="32325"/>
          <a:stretch/>
        </xdr:blipFill>
        <xdr:spPr bwMode="auto">
          <a:xfrm>
            <a:off x="13963651" y="4876800"/>
            <a:ext cx="910730" cy="1838325"/>
          </a:xfrm>
          <a:prstGeom prst="rect">
            <a:avLst/>
          </a:prstGeom>
        </xdr:spPr>
      </xdr:pic>
      <xdr:pic>
        <xdr:nvPicPr>
          <xdr:cNvPr id="29" name="Рисунок 28" descr="21.jpg">
            <a:extLst>
              <a:ext uri="{FF2B5EF4-FFF2-40B4-BE49-F238E27FC236}">
                <a16:creationId xmlns:a16="http://schemas.microsoft.com/office/drawing/2014/main" id="{00000000-0008-0000-02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rcRect l="54530" t="14657" r="7840" b="32527"/>
          <a:stretch/>
        </xdr:blipFill>
        <xdr:spPr bwMode="auto">
          <a:xfrm>
            <a:off x="13011151" y="4857750"/>
            <a:ext cx="938839" cy="1838325"/>
          </a:xfrm>
          <a:prstGeom prst="rect">
            <a:avLst/>
          </a:prstGeom>
        </xdr:spPr>
      </xdr:pic>
      <xdr:pic>
        <xdr:nvPicPr>
          <xdr:cNvPr id="30" name="Рисунок 29" descr="22.jpg">
            <a:extLst>
              <a:ext uri="{FF2B5EF4-FFF2-40B4-BE49-F238E27FC236}">
                <a16:creationId xmlns:a16="http://schemas.microsoft.com/office/drawing/2014/main" id="{00000000-0008-0000-02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rcRect l="50756" t="14698" r="12741" b="32488"/>
          <a:stretch/>
        </xdr:blipFill>
        <xdr:spPr bwMode="auto">
          <a:xfrm>
            <a:off x="14887576" y="4867274"/>
            <a:ext cx="910730" cy="1838325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44907</xdr:colOff>
      <xdr:row>109</xdr:row>
      <xdr:rowOff>217714</xdr:rowOff>
    </xdr:from>
    <xdr:to>
      <xdr:col>12</xdr:col>
      <xdr:colOff>340180</xdr:colOff>
      <xdr:row>118</xdr:row>
      <xdr:rowOff>0</xdr:rowOff>
    </xdr:to>
    <xdr:grpSp>
      <xdr:nvGrpSpPr>
        <xdr:cNvPr id="8" name="Группа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pSpPr/>
      </xdr:nvGrpSpPr>
      <xdr:grpSpPr bwMode="auto">
        <a:xfrm>
          <a:off x="6140907" y="35337750"/>
          <a:ext cx="3642630" cy="2762250"/>
          <a:chOff x="15325726" y="14458949"/>
          <a:chExt cx="2782490" cy="1876425"/>
        </a:xfrm>
      </xdr:grpSpPr>
      <xdr:pic>
        <xdr:nvPicPr>
          <xdr:cNvPr id="36" name="Рисунок 35" descr="8-9 Гамма.JPG">
            <a:extLst>
              <a:ext uri="{FF2B5EF4-FFF2-40B4-BE49-F238E27FC236}">
                <a16:creationId xmlns:a16="http://schemas.microsoft.com/office/drawing/2014/main" id="{00000000-0008-0000-02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rcRect l="35917" t="53582" r="54304" b="18394"/>
          <a:stretch/>
        </xdr:blipFill>
        <xdr:spPr bwMode="auto">
          <a:xfrm>
            <a:off x="17192626" y="14478000"/>
            <a:ext cx="915590" cy="1787240"/>
          </a:xfrm>
          <a:prstGeom prst="rect">
            <a:avLst/>
          </a:prstGeom>
        </xdr:spPr>
      </xdr:pic>
      <xdr:grpSp>
        <xdr:nvGrpSpPr>
          <xdr:cNvPr id="37" name="Группа 36">
            <a:extLst>
              <a:ext uri="{FF2B5EF4-FFF2-40B4-BE49-F238E27FC236}">
                <a16:creationId xmlns:a16="http://schemas.microsoft.com/office/drawing/2014/main" id="{00000000-0008-0000-0200-000025000000}"/>
              </a:ext>
            </a:extLst>
          </xdr:cNvPr>
          <xdr:cNvGrpSpPr/>
        </xdr:nvGrpSpPr>
        <xdr:grpSpPr bwMode="auto">
          <a:xfrm>
            <a:off x="15325726" y="14458949"/>
            <a:ext cx="1838324" cy="1876425"/>
            <a:chOff x="10429875" y="14001750"/>
            <a:chExt cx="3324225" cy="3371850"/>
          </a:xfrm>
        </xdr:grpSpPr>
        <xdr:pic>
          <xdr:nvPicPr>
            <xdr:cNvPr id="38" name="Рисунок 37" descr="29.jpg">
              <a:extLst>
                <a:ext uri="{FF2B5EF4-FFF2-40B4-BE49-F238E27FC236}">
                  <a16:creationId xmlns:a16="http://schemas.microsoft.com/office/drawing/2014/main" id="{00000000-0008-0000-0200-00002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/>
            <a:srcRect l="55340" t="15246" r="9604" b="34924"/>
            <a:stretch/>
          </xdr:blipFill>
          <xdr:spPr bwMode="auto">
            <a:xfrm>
              <a:off x="12058650" y="14001750"/>
              <a:ext cx="1695450" cy="3362324"/>
            </a:xfrm>
            <a:prstGeom prst="rect">
              <a:avLst/>
            </a:prstGeom>
          </xdr:spPr>
        </xdr:pic>
        <xdr:pic>
          <xdr:nvPicPr>
            <xdr:cNvPr id="39" name="Рисунок 38" descr="29.jpg">
              <a:extLst>
                <a:ext uri="{FF2B5EF4-FFF2-40B4-BE49-F238E27FC236}">
                  <a16:creationId xmlns:a16="http://schemas.microsoft.com/office/drawing/2014/main" id="{00000000-0008-0000-0200-00002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/>
            <a:srcRect l="13786" t="15669" r="51159" b="34924"/>
            <a:stretch/>
          </xdr:blipFill>
          <xdr:spPr bwMode="auto">
            <a:xfrm>
              <a:off x="10429875" y="14039850"/>
              <a:ext cx="1695450" cy="3333750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7</xdr:col>
      <xdr:colOff>148316</xdr:colOff>
      <xdr:row>69</xdr:row>
      <xdr:rowOff>190498</xdr:rowOff>
    </xdr:from>
    <xdr:to>
      <xdr:col>10</xdr:col>
      <xdr:colOff>40822</xdr:colOff>
      <xdr:row>75</xdr:row>
      <xdr:rowOff>48984</xdr:rowOff>
    </xdr:to>
    <xdr:grpSp>
      <xdr:nvGrpSpPr>
        <xdr:cNvPr id="18" name="Группа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pSpPr/>
      </xdr:nvGrpSpPr>
      <xdr:grpSpPr bwMode="auto">
        <a:xfrm>
          <a:off x="5495923" y="20818927"/>
          <a:ext cx="2300970" cy="1709057"/>
          <a:chOff x="5353049" y="13858871"/>
          <a:chExt cx="2548903" cy="1771653"/>
        </a:xfrm>
      </xdr:grpSpPr>
      <xdr:pic>
        <xdr:nvPicPr>
          <xdr:cNvPr id="48" name="Рисунок 47" descr="34.jpg">
            <a:extLst>
              <a:ext uri="{FF2B5EF4-FFF2-40B4-BE49-F238E27FC236}">
                <a16:creationId xmlns:a16="http://schemas.microsoft.com/office/drawing/2014/main" id="{00000000-0008-0000-02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rcRect l="9672" t="15451" r="55615" b="35180"/>
          <a:stretch/>
        </xdr:blipFill>
        <xdr:spPr bwMode="auto">
          <a:xfrm>
            <a:off x="5353049" y="13872933"/>
            <a:ext cx="885826" cy="1757591"/>
          </a:xfrm>
          <a:prstGeom prst="rect">
            <a:avLst/>
          </a:prstGeom>
        </xdr:spPr>
      </xdr:pic>
      <xdr:pic>
        <xdr:nvPicPr>
          <xdr:cNvPr id="49" name="Рисунок 48" descr="34.jpg">
            <a:extLst>
              <a:ext uri="{FF2B5EF4-FFF2-40B4-BE49-F238E27FC236}">
                <a16:creationId xmlns:a16="http://schemas.microsoft.com/office/drawing/2014/main" id="{00000000-0008-0000-0200-00003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rcRect l="51273" t="15254" r="14289" b="34982"/>
          <a:stretch/>
        </xdr:blipFill>
        <xdr:spPr bwMode="auto">
          <a:xfrm>
            <a:off x="6197524" y="13858871"/>
            <a:ext cx="878796" cy="1771653"/>
          </a:xfrm>
          <a:prstGeom prst="rect">
            <a:avLst/>
          </a:prstGeom>
        </xdr:spPr>
      </xdr:pic>
      <xdr:pic>
        <xdr:nvPicPr>
          <xdr:cNvPr id="62" name="Рисунок 61" descr="10-11 Экстеншн 03.jpg">
            <a:extLst>
              <a:ext uri="{FF2B5EF4-FFF2-40B4-BE49-F238E27FC236}">
                <a16:creationId xmlns:a16="http://schemas.microsoft.com/office/drawing/2014/main" id="{00000000-0008-0000-0200-00003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rcRect l="12878" t="17185" r="64601" b="14840"/>
          <a:stretch/>
        </xdr:blipFill>
        <xdr:spPr bwMode="auto">
          <a:xfrm>
            <a:off x="7115176" y="13925550"/>
            <a:ext cx="786776" cy="1657350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117021</xdr:colOff>
      <xdr:row>36</xdr:row>
      <xdr:rowOff>35378</xdr:rowOff>
    </xdr:from>
    <xdr:to>
      <xdr:col>11</xdr:col>
      <xdr:colOff>304800</xdr:colOff>
      <xdr:row>43</xdr:row>
      <xdr:rowOff>133350</xdr:rowOff>
    </xdr:to>
    <xdr:grpSp>
      <xdr:nvGrpSpPr>
        <xdr:cNvPr id="41" name="Группа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GrpSpPr/>
      </xdr:nvGrpSpPr>
      <xdr:grpSpPr bwMode="auto">
        <a:xfrm>
          <a:off x="4716235" y="10213521"/>
          <a:ext cx="4229101" cy="2139043"/>
          <a:chOff x="4905375" y="11519598"/>
          <a:chExt cx="4538621" cy="2253552"/>
        </a:xfrm>
      </xdr:grpSpPr>
      <xdr:pic>
        <xdr:nvPicPr>
          <xdr:cNvPr id="70" name="Рисунок 69" descr="Техно внутренняя просмотр.jpg">
            <a:extLst>
              <a:ext uri="{FF2B5EF4-FFF2-40B4-BE49-F238E27FC236}">
                <a16:creationId xmlns:a16="http://schemas.microsoft.com/office/drawing/2014/main" id="{00000000-0008-0000-0200-00004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rcRect l="5916" t="14682" r="76487" b="35533"/>
          <a:stretch/>
        </xdr:blipFill>
        <xdr:spPr bwMode="auto">
          <a:xfrm>
            <a:off x="4905375" y="11553825"/>
            <a:ext cx="1104900" cy="2219325"/>
          </a:xfrm>
          <a:prstGeom prst="rect">
            <a:avLst/>
          </a:prstGeom>
        </xdr:spPr>
      </xdr:pic>
      <xdr:pic>
        <xdr:nvPicPr>
          <xdr:cNvPr id="71" name="Рисунок 70" descr="Техно внутренняя просмотр.jpg">
            <a:extLst>
              <a:ext uri="{FF2B5EF4-FFF2-40B4-BE49-F238E27FC236}">
                <a16:creationId xmlns:a16="http://schemas.microsoft.com/office/drawing/2014/main" id="{00000000-0008-0000-0200-00004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rcRect l="27002" t="14682" r="55856" b="35533"/>
          <a:stretch/>
        </xdr:blipFill>
        <xdr:spPr bwMode="auto">
          <a:xfrm>
            <a:off x="6035268" y="11529121"/>
            <a:ext cx="1076325" cy="2219324"/>
          </a:xfrm>
          <a:prstGeom prst="rect">
            <a:avLst/>
          </a:prstGeom>
        </xdr:spPr>
      </xdr:pic>
      <xdr:pic>
        <xdr:nvPicPr>
          <xdr:cNvPr id="72" name="Рисунок 71" descr="Техно внутренняя просмотр.jpg">
            <a:extLst>
              <a:ext uri="{FF2B5EF4-FFF2-40B4-BE49-F238E27FC236}">
                <a16:creationId xmlns:a16="http://schemas.microsoft.com/office/drawing/2014/main" id="{00000000-0008-0000-0200-00004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rcRect l="55521" t="14682" r="27489" b="35533"/>
          <a:stretch/>
        </xdr:blipFill>
        <xdr:spPr bwMode="auto">
          <a:xfrm>
            <a:off x="7206626" y="11519598"/>
            <a:ext cx="1066801" cy="2219325"/>
          </a:xfrm>
          <a:prstGeom prst="rect">
            <a:avLst/>
          </a:prstGeom>
        </xdr:spPr>
      </xdr:pic>
      <xdr:pic>
        <xdr:nvPicPr>
          <xdr:cNvPr id="73" name="Рисунок 72" descr="Техно внутренняя просмотр.jpg">
            <a:extLst>
              <a:ext uri="{FF2B5EF4-FFF2-40B4-BE49-F238E27FC236}">
                <a16:creationId xmlns:a16="http://schemas.microsoft.com/office/drawing/2014/main" id="{00000000-0008-0000-0200-00004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rcRect l="76911" t="14682" r="5947" b="35533"/>
          <a:stretch/>
        </xdr:blipFill>
        <xdr:spPr bwMode="auto">
          <a:xfrm>
            <a:off x="8367671" y="11525250"/>
            <a:ext cx="1076325" cy="2219325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219075</xdr:colOff>
      <xdr:row>14</xdr:row>
      <xdr:rowOff>28575</xdr:rowOff>
    </xdr:from>
    <xdr:to>
      <xdr:col>8</xdr:col>
      <xdr:colOff>228600</xdr:colOff>
      <xdr:row>18</xdr:row>
      <xdr:rowOff>310346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l="6746" t="6945" r="72140" b="8096"/>
        <a:stretch/>
      </xdr:blipFill>
      <xdr:spPr bwMode="auto">
        <a:xfrm>
          <a:off x="5581649" y="3257550"/>
          <a:ext cx="762000" cy="1605746"/>
        </a:xfrm>
        <a:prstGeom prst="rect">
          <a:avLst/>
        </a:prstGeom>
      </xdr:spPr>
    </xdr:pic>
    <xdr:clientData/>
  </xdr:twoCellAnchor>
  <xdr:twoCellAnchor editAs="oneCell">
    <xdr:from>
      <xdr:col>7</xdr:col>
      <xdr:colOff>193222</xdr:colOff>
      <xdr:row>58</xdr:row>
      <xdr:rowOff>10885</xdr:rowOff>
    </xdr:from>
    <xdr:to>
      <xdr:col>8</xdr:col>
      <xdr:colOff>557894</xdr:colOff>
      <xdr:row>63</xdr:row>
      <xdr:rowOff>28394</xdr:rowOff>
    </xdr:to>
    <xdr:pic>
      <xdr:nvPicPr>
        <xdr:cNvPr id="83" name="Рисунок 82" descr="54.jpg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 l="20647" t="12572" r="25402" b="13908"/>
        <a:stretch/>
      </xdr:blipFill>
      <xdr:spPr bwMode="auto">
        <a:xfrm>
          <a:off x="5540829" y="17400814"/>
          <a:ext cx="1113065" cy="2126616"/>
        </a:xfrm>
        <a:prstGeom prst="rect">
          <a:avLst/>
        </a:prstGeom>
      </xdr:spPr>
    </xdr:pic>
    <xdr:clientData/>
  </xdr:twoCellAnchor>
  <xdr:twoCellAnchor>
    <xdr:from>
      <xdr:col>7</xdr:col>
      <xdr:colOff>95252</xdr:colOff>
      <xdr:row>75</xdr:row>
      <xdr:rowOff>367393</xdr:rowOff>
    </xdr:from>
    <xdr:to>
      <xdr:col>15</xdr:col>
      <xdr:colOff>555172</xdr:colOff>
      <xdr:row>81</xdr:row>
      <xdr:rowOff>544287</xdr:rowOff>
    </xdr:to>
    <xdr:grpSp>
      <xdr:nvGrpSpPr>
        <xdr:cNvPr id="84" name="Группа 83">
          <a:extLst>
            <a:ext uri="{FF2B5EF4-FFF2-40B4-BE49-F238E27FC236}">
              <a16:creationId xmlns:a16="http://schemas.microsoft.com/office/drawing/2014/main" id="{57C7DE07-48D0-4C21-9AF4-A50280CAE1DA}"/>
            </a:ext>
          </a:extLst>
        </xdr:cNvPr>
        <xdr:cNvGrpSpPr/>
      </xdr:nvGrpSpPr>
      <xdr:grpSpPr>
        <a:xfrm>
          <a:off x="5442859" y="22846393"/>
          <a:ext cx="6392634" cy="2680608"/>
          <a:chOff x="5572127" y="22182666"/>
          <a:chExt cx="5603874" cy="2465918"/>
        </a:xfrm>
      </xdr:grpSpPr>
      <xdr:grpSp>
        <xdr:nvGrpSpPr>
          <xdr:cNvPr id="85" name="Группа 84">
            <a:extLst>
              <a:ext uri="{FF2B5EF4-FFF2-40B4-BE49-F238E27FC236}">
                <a16:creationId xmlns:a16="http://schemas.microsoft.com/office/drawing/2014/main" id="{2A1EC4AB-144D-43B2-86BC-7E7F2B28E038}"/>
              </a:ext>
            </a:extLst>
          </xdr:cNvPr>
          <xdr:cNvGrpSpPr/>
        </xdr:nvGrpSpPr>
        <xdr:grpSpPr>
          <a:xfrm>
            <a:off x="5572127" y="22182666"/>
            <a:ext cx="3444873" cy="1248834"/>
            <a:chOff x="6286500" y="17097376"/>
            <a:chExt cx="6162675" cy="2543175"/>
          </a:xfrm>
        </xdr:grpSpPr>
        <xdr:pic>
          <xdr:nvPicPr>
            <xdr:cNvPr id="96" name="Рисунок 95">
              <a:extLst>
                <a:ext uri="{FF2B5EF4-FFF2-40B4-BE49-F238E27FC236}">
                  <a16:creationId xmlns:a16="http://schemas.microsoft.com/office/drawing/2014/main" id="{AAAF1F1C-25C4-4284-8D5E-296262B7F52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104" t="11894" r="68785" b="51591"/>
            <a:stretch/>
          </xdr:blipFill>
          <xdr:spPr>
            <a:xfrm>
              <a:off x="6286500" y="17106901"/>
              <a:ext cx="1266825" cy="2514600"/>
            </a:xfrm>
            <a:prstGeom prst="rect">
              <a:avLst/>
            </a:prstGeom>
          </xdr:spPr>
        </xdr:pic>
        <xdr:pic>
          <xdr:nvPicPr>
            <xdr:cNvPr id="97" name="Рисунок 96">
              <a:extLst>
                <a:ext uri="{FF2B5EF4-FFF2-40B4-BE49-F238E27FC236}">
                  <a16:creationId xmlns:a16="http://schemas.microsoft.com/office/drawing/2014/main" id="{C9C072F5-EA32-469E-B151-A0629FB536E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35338" t="54357" r="39533" b="8990"/>
            <a:stretch/>
          </xdr:blipFill>
          <xdr:spPr>
            <a:xfrm>
              <a:off x="11229974" y="17116425"/>
              <a:ext cx="1219201" cy="2524126"/>
            </a:xfrm>
            <a:prstGeom prst="rect">
              <a:avLst/>
            </a:prstGeom>
          </xdr:spPr>
        </xdr:pic>
        <xdr:pic>
          <xdr:nvPicPr>
            <xdr:cNvPr id="98" name="Рисунок 97">
              <a:extLst>
                <a:ext uri="{FF2B5EF4-FFF2-40B4-BE49-F238E27FC236}">
                  <a16:creationId xmlns:a16="http://schemas.microsoft.com/office/drawing/2014/main" id="{1AA55C81-A07D-453D-8740-C1BD1055F2FF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35534" t="11894" r="39729" b="51591"/>
            <a:stretch/>
          </xdr:blipFill>
          <xdr:spPr>
            <a:xfrm>
              <a:off x="7562850" y="17097376"/>
              <a:ext cx="1200150" cy="2514600"/>
            </a:xfrm>
            <a:prstGeom prst="rect">
              <a:avLst/>
            </a:prstGeom>
          </xdr:spPr>
        </xdr:pic>
        <xdr:pic>
          <xdr:nvPicPr>
            <xdr:cNvPr id="99" name="Рисунок 98">
              <a:extLst>
                <a:ext uri="{FF2B5EF4-FFF2-40B4-BE49-F238E27FC236}">
                  <a16:creationId xmlns:a16="http://schemas.microsoft.com/office/drawing/2014/main" id="{126F4828-95D1-4FCD-8AA6-1701BC170C4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4590" t="11894" r="10477" b="51591"/>
            <a:stretch/>
          </xdr:blipFill>
          <xdr:spPr>
            <a:xfrm>
              <a:off x="8763000" y="17106901"/>
              <a:ext cx="1209675" cy="2514600"/>
            </a:xfrm>
            <a:prstGeom prst="rect">
              <a:avLst/>
            </a:prstGeom>
          </xdr:spPr>
        </xdr:pic>
        <xdr:pic>
          <xdr:nvPicPr>
            <xdr:cNvPr id="100" name="Рисунок 99">
              <a:extLst>
                <a:ext uri="{FF2B5EF4-FFF2-40B4-BE49-F238E27FC236}">
                  <a16:creationId xmlns:a16="http://schemas.microsoft.com/office/drawing/2014/main" id="{7FA1517E-2D0C-4273-A288-A5D26AB42E6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693" t="54357" r="68981" b="8990"/>
            <a:stretch/>
          </xdr:blipFill>
          <xdr:spPr>
            <a:xfrm>
              <a:off x="9991725" y="17106900"/>
              <a:ext cx="1228725" cy="2524126"/>
            </a:xfrm>
            <a:prstGeom prst="rect">
              <a:avLst/>
            </a:prstGeom>
          </xdr:spPr>
        </xdr:pic>
      </xdr:grpSp>
      <xdr:grpSp>
        <xdr:nvGrpSpPr>
          <xdr:cNvPr id="86" name="Группа 85">
            <a:extLst>
              <a:ext uri="{FF2B5EF4-FFF2-40B4-BE49-F238E27FC236}">
                <a16:creationId xmlns:a16="http://schemas.microsoft.com/office/drawing/2014/main" id="{F19E8656-5D66-40F5-B8E0-F2BA5A15AEB6}"/>
              </a:ext>
            </a:extLst>
          </xdr:cNvPr>
          <xdr:cNvGrpSpPr/>
        </xdr:nvGrpSpPr>
        <xdr:grpSpPr>
          <a:xfrm>
            <a:off x="5613403" y="23414055"/>
            <a:ext cx="5562598" cy="1234529"/>
            <a:chOff x="5591175" y="18651928"/>
            <a:chExt cx="7693330" cy="1917062"/>
          </a:xfrm>
        </xdr:grpSpPr>
        <xdr:pic>
          <xdr:nvPicPr>
            <xdr:cNvPr id="87" name="Рисунок 86">
              <a:extLst>
                <a:ext uri="{FF2B5EF4-FFF2-40B4-BE49-F238E27FC236}">
                  <a16:creationId xmlns:a16="http://schemas.microsoft.com/office/drawing/2014/main" id="{B97F8368-6ECF-4085-9672-15BB86131CF4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4971" t="12254" r="20597" b="52448"/>
            <a:stretch/>
          </xdr:blipFill>
          <xdr:spPr>
            <a:xfrm>
              <a:off x="12350906" y="18651928"/>
              <a:ext cx="933599" cy="1914526"/>
            </a:xfrm>
            <a:prstGeom prst="rect">
              <a:avLst/>
            </a:prstGeom>
          </xdr:spPr>
        </xdr:pic>
        <xdr:pic>
          <xdr:nvPicPr>
            <xdr:cNvPr id="88" name="Рисунок 87">
              <a:extLst>
                <a:ext uri="{FF2B5EF4-FFF2-40B4-BE49-F238E27FC236}">
                  <a16:creationId xmlns:a16="http://schemas.microsoft.com/office/drawing/2014/main" id="{712887C3-32C5-475F-9F86-94BE6ACB5D8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25811" t="12254" r="49870" b="52448"/>
            <a:stretch/>
          </xdr:blipFill>
          <xdr:spPr>
            <a:xfrm>
              <a:off x="11385842" y="18662010"/>
              <a:ext cx="923925" cy="1903454"/>
            </a:xfrm>
            <a:prstGeom prst="rect">
              <a:avLst/>
            </a:prstGeom>
          </xdr:spPr>
        </xdr:pic>
        <xdr:grpSp>
          <xdr:nvGrpSpPr>
            <xdr:cNvPr id="89" name="Группа 88">
              <a:extLst>
                <a:ext uri="{FF2B5EF4-FFF2-40B4-BE49-F238E27FC236}">
                  <a16:creationId xmlns:a16="http://schemas.microsoft.com/office/drawing/2014/main" id="{217266A5-1B84-4213-A948-FCF0DFFCD264}"/>
                </a:ext>
              </a:extLst>
            </xdr:cNvPr>
            <xdr:cNvGrpSpPr/>
          </xdr:nvGrpSpPr>
          <xdr:grpSpPr>
            <a:xfrm>
              <a:off x="5591175" y="18668836"/>
              <a:ext cx="5741972" cy="1900154"/>
              <a:chOff x="2047875" y="16430625"/>
              <a:chExt cx="11973492" cy="3867147"/>
            </a:xfrm>
          </xdr:grpSpPr>
          <xdr:pic>
            <xdr:nvPicPr>
              <xdr:cNvPr id="90" name="Рисунок 89">
                <a:extLst>
                  <a:ext uri="{FF2B5EF4-FFF2-40B4-BE49-F238E27FC236}">
                    <a16:creationId xmlns:a16="http://schemas.microsoft.com/office/drawing/2014/main" id="{7DC8F959-A9C1-42E1-B8A2-9ACB90E26262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9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64925" t="53965" r="10674" b="10923"/>
              <a:stretch/>
            </xdr:blipFill>
            <xdr:spPr>
              <a:xfrm>
                <a:off x="12125891" y="16449675"/>
                <a:ext cx="1895476" cy="3805301"/>
              </a:xfrm>
              <a:prstGeom prst="rect">
                <a:avLst/>
              </a:prstGeom>
            </xdr:spPr>
          </xdr:pic>
          <xdr:pic>
            <xdr:nvPicPr>
              <xdr:cNvPr id="91" name="Рисунок 90">
                <a:extLst>
                  <a:ext uri="{FF2B5EF4-FFF2-40B4-BE49-F238E27FC236}">
                    <a16:creationId xmlns:a16="http://schemas.microsoft.com/office/drawing/2014/main" id="{AED39584-443B-448F-92FC-90EBCD76D62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0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5947" t="11954" r="69285" b="52627"/>
              <a:stretch/>
            </xdr:blipFill>
            <xdr:spPr>
              <a:xfrm>
                <a:off x="2047875" y="16430625"/>
                <a:ext cx="1924050" cy="3838575"/>
              </a:xfrm>
              <a:prstGeom prst="rect">
                <a:avLst/>
              </a:prstGeom>
            </xdr:spPr>
          </xdr:pic>
          <xdr:pic>
            <xdr:nvPicPr>
              <xdr:cNvPr id="92" name="Рисунок 91">
                <a:extLst>
                  <a:ext uri="{FF2B5EF4-FFF2-40B4-BE49-F238E27FC236}">
                    <a16:creationId xmlns:a16="http://schemas.microsoft.com/office/drawing/2014/main" id="{82C46967-FE31-4786-B437-410D4227CEA3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1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35620" t="11954" r="39979" b="52627"/>
              <a:stretch/>
            </xdr:blipFill>
            <xdr:spPr>
              <a:xfrm>
                <a:off x="4059083" y="16442498"/>
                <a:ext cx="1895476" cy="3838575"/>
              </a:xfrm>
              <a:prstGeom prst="rect">
                <a:avLst/>
              </a:prstGeom>
            </xdr:spPr>
          </xdr:pic>
          <xdr:pic>
            <xdr:nvPicPr>
              <xdr:cNvPr id="93" name="Рисунок 92">
                <a:extLst>
                  <a:ext uri="{FF2B5EF4-FFF2-40B4-BE49-F238E27FC236}">
                    <a16:creationId xmlns:a16="http://schemas.microsoft.com/office/drawing/2014/main" id="{2759DEDE-AFB1-4A30-AAE5-21D467112B72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0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65047" t="11954" r="10429" b="52627"/>
              <a:stretch/>
            </xdr:blipFill>
            <xdr:spPr>
              <a:xfrm>
                <a:off x="6057840" y="16432973"/>
                <a:ext cx="1905000" cy="3838575"/>
              </a:xfrm>
              <a:prstGeom prst="rect">
                <a:avLst/>
              </a:prstGeom>
            </xdr:spPr>
          </xdr:pic>
          <xdr:pic>
            <xdr:nvPicPr>
              <xdr:cNvPr id="94" name="Рисунок 93">
                <a:extLst>
                  <a:ext uri="{FF2B5EF4-FFF2-40B4-BE49-F238E27FC236}">
                    <a16:creationId xmlns:a16="http://schemas.microsoft.com/office/drawing/2014/main" id="{18F8B31E-978F-4A90-A1D2-3EEC26B2871D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2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35743" t="53965" r="39980" b="10923"/>
              <a:stretch/>
            </xdr:blipFill>
            <xdr:spPr>
              <a:xfrm>
                <a:off x="10117609" y="16482946"/>
                <a:ext cx="1885949" cy="3805301"/>
              </a:xfrm>
              <a:prstGeom prst="rect">
                <a:avLst/>
              </a:prstGeom>
            </xdr:spPr>
          </xdr:pic>
          <xdr:pic>
            <xdr:nvPicPr>
              <xdr:cNvPr id="95" name="Рисунок 94">
                <a:extLst>
                  <a:ext uri="{FF2B5EF4-FFF2-40B4-BE49-F238E27FC236}">
                    <a16:creationId xmlns:a16="http://schemas.microsoft.com/office/drawing/2014/main" id="{07820A5A-EAD4-4C46-AAA7-FDD5D16E8EF6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9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6192" t="53965" r="69407" b="10923"/>
              <a:stretch/>
            </xdr:blipFill>
            <xdr:spPr>
              <a:xfrm>
                <a:off x="8074899" y="16492471"/>
                <a:ext cx="1895476" cy="3805301"/>
              </a:xfrm>
              <a:prstGeom prst="rect">
                <a:avLst/>
              </a:prstGeom>
            </xdr:spPr>
          </xdr:pic>
        </xdr:grpSp>
      </xdr:grpSp>
    </xdr:grpSp>
    <xdr:clientData/>
  </xdr:twoCellAnchor>
  <xdr:oneCellAnchor>
    <xdr:from>
      <xdr:col>6</xdr:col>
      <xdr:colOff>125942</xdr:colOff>
      <xdr:row>58</xdr:row>
      <xdr:rowOff>168440</xdr:rowOff>
    </xdr:from>
    <xdr:ext cx="518584" cy="315218"/>
    <xdr:pic>
      <xdr:nvPicPr>
        <xdr:cNvPr id="101" name="Рисунок 100">
          <a:extLst>
            <a:ext uri="{FF2B5EF4-FFF2-40B4-BE49-F238E27FC236}">
              <a16:creationId xmlns:a16="http://schemas.microsoft.com/office/drawing/2014/main" id="{E533D0BA-9F4D-4418-883A-954F5EAB8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4192" y="1273340"/>
          <a:ext cx="518584" cy="315218"/>
        </a:xfrm>
        <a:prstGeom prst="rect">
          <a:avLst/>
        </a:prstGeom>
      </xdr:spPr>
    </xdr:pic>
    <xdr:clientData/>
  </xdr:oneCellAnchor>
  <xdr:twoCellAnchor>
    <xdr:from>
      <xdr:col>8</xdr:col>
      <xdr:colOff>176894</xdr:colOff>
      <xdr:row>129</xdr:row>
      <xdr:rowOff>136071</xdr:rowOff>
    </xdr:from>
    <xdr:to>
      <xdr:col>15</xdr:col>
      <xdr:colOff>323850</xdr:colOff>
      <xdr:row>144</xdr:row>
      <xdr:rowOff>95250</xdr:rowOff>
    </xdr:to>
    <xdr:grpSp>
      <xdr:nvGrpSpPr>
        <xdr:cNvPr id="103" name="Группа 102">
          <a:extLst>
            <a:ext uri="{FF2B5EF4-FFF2-40B4-BE49-F238E27FC236}">
              <a16:creationId xmlns:a16="http://schemas.microsoft.com/office/drawing/2014/main" id="{2389B5C6-EB17-4E1E-AF29-C6CBE64C3C86}"/>
            </a:ext>
          </a:extLst>
        </xdr:cNvPr>
        <xdr:cNvGrpSpPr/>
      </xdr:nvGrpSpPr>
      <xdr:grpSpPr>
        <a:xfrm>
          <a:off x="6272894" y="40780607"/>
          <a:ext cx="5331277" cy="2857500"/>
          <a:chOff x="6974417" y="6297084"/>
          <a:chExt cx="4476750" cy="2233082"/>
        </a:xfrm>
      </xdr:grpSpPr>
      <xdr:pic>
        <xdr:nvPicPr>
          <xdr:cNvPr id="104" name="Рисунок 103">
            <a:extLst>
              <a:ext uri="{FF2B5EF4-FFF2-40B4-BE49-F238E27FC236}">
                <a16:creationId xmlns:a16="http://schemas.microsoft.com/office/drawing/2014/main" id="{A93C7439-1A27-46C1-9699-F291594215C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315" t="11891" r="54385" b="47834"/>
          <a:stretch/>
        </xdr:blipFill>
        <xdr:spPr>
          <a:xfrm>
            <a:off x="6974417" y="6307665"/>
            <a:ext cx="3365499" cy="2222501"/>
          </a:xfrm>
          <a:prstGeom prst="rect">
            <a:avLst/>
          </a:prstGeom>
        </xdr:spPr>
      </xdr:pic>
      <xdr:pic>
        <xdr:nvPicPr>
          <xdr:cNvPr id="105" name="Рисунок 104">
            <a:extLst>
              <a:ext uri="{FF2B5EF4-FFF2-40B4-BE49-F238E27FC236}">
                <a16:creationId xmlns:a16="http://schemas.microsoft.com/office/drawing/2014/main" id="{ACFB9773-5964-4131-A789-8F3452CBFB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451" t="53126" r="83932" b="7366"/>
          <a:stretch/>
        </xdr:blipFill>
        <xdr:spPr>
          <a:xfrm>
            <a:off x="10392834" y="6297084"/>
            <a:ext cx="1058333" cy="2180166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253999</xdr:colOff>
      <xdr:row>149</xdr:row>
      <xdr:rowOff>336714</xdr:rowOff>
    </xdr:from>
    <xdr:to>
      <xdr:col>6</xdr:col>
      <xdr:colOff>666750</xdr:colOff>
      <xdr:row>149</xdr:row>
      <xdr:rowOff>585107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EE5A4D41-7A5B-4830-BF43-F22DAEDCB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3213" y="37130428"/>
          <a:ext cx="412751" cy="248393"/>
        </a:xfrm>
        <a:prstGeom prst="rect">
          <a:avLst/>
        </a:prstGeom>
      </xdr:spPr>
    </xdr:pic>
    <xdr:clientData/>
  </xdr:twoCellAnchor>
  <xdr:twoCellAnchor editAs="oneCell">
    <xdr:from>
      <xdr:col>9</xdr:col>
      <xdr:colOff>243415</xdr:colOff>
      <xdr:row>149</xdr:row>
      <xdr:rowOff>337213</xdr:rowOff>
    </xdr:from>
    <xdr:to>
      <xdr:col>9</xdr:col>
      <xdr:colOff>658887</xdr:colOff>
      <xdr:row>149</xdr:row>
      <xdr:rowOff>544286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282BE85F-AB6F-4C7E-9545-728BEB3FA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7808" y="37130927"/>
          <a:ext cx="415472" cy="207073"/>
        </a:xfrm>
        <a:prstGeom prst="rect">
          <a:avLst/>
        </a:prstGeom>
      </xdr:spPr>
    </xdr:pic>
    <xdr:clientData/>
  </xdr:twoCellAnchor>
  <xdr:twoCellAnchor editAs="oneCell">
    <xdr:from>
      <xdr:col>10</xdr:col>
      <xdr:colOff>242250</xdr:colOff>
      <xdr:row>149</xdr:row>
      <xdr:rowOff>338667</xdr:rowOff>
    </xdr:from>
    <xdr:to>
      <xdr:col>10</xdr:col>
      <xdr:colOff>694448</xdr:colOff>
      <xdr:row>149</xdr:row>
      <xdr:rowOff>585107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4D9E1C54-C5CC-4473-A0AD-981A7FC68A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26" t="19608" r="8252" b="10364"/>
        <a:stretch/>
      </xdr:blipFill>
      <xdr:spPr>
        <a:xfrm>
          <a:off x="7998321" y="37132381"/>
          <a:ext cx="452198" cy="246440"/>
        </a:xfrm>
        <a:prstGeom prst="rect">
          <a:avLst/>
        </a:prstGeom>
      </xdr:spPr>
    </xdr:pic>
    <xdr:clientData/>
  </xdr:twoCellAnchor>
  <xdr:twoCellAnchor editAs="oneCell">
    <xdr:from>
      <xdr:col>7</xdr:col>
      <xdr:colOff>221084</xdr:colOff>
      <xdr:row>149</xdr:row>
      <xdr:rowOff>349252</xdr:rowOff>
    </xdr:from>
    <xdr:to>
      <xdr:col>7</xdr:col>
      <xdr:colOff>670560</xdr:colOff>
      <xdr:row>149</xdr:row>
      <xdr:rowOff>557894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B4393E60-769A-413E-B140-77B211D74F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26" t="19608" r="8252" b="10364"/>
        <a:stretch/>
      </xdr:blipFill>
      <xdr:spPr>
        <a:xfrm>
          <a:off x="5568691" y="37142966"/>
          <a:ext cx="449476" cy="208642"/>
        </a:xfrm>
        <a:prstGeom prst="rect">
          <a:avLst/>
        </a:prstGeom>
      </xdr:spPr>
    </xdr:pic>
    <xdr:clientData/>
  </xdr:twoCellAnchor>
  <xdr:twoCellAnchor>
    <xdr:from>
      <xdr:col>12</xdr:col>
      <xdr:colOff>192014</xdr:colOff>
      <xdr:row>147</xdr:row>
      <xdr:rowOff>138190</xdr:rowOff>
    </xdr:from>
    <xdr:to>
      <xdr:col>16</xdr:col>
      <xdr:colOff>27214</xdr:colOff>
      <xdr:row>158</xdr:row>
      <xdr:rowOff>394608</xdr:rowOff>
    </xdr:to>
    <xdr:grpSp>
      <xdr:nvGrpSpPr>
        <xdr:cNvPr id="110" name="Группа 109">
          <a:extLst>
            <a:ext uri="{FF2B5EF4-FFF2-40B4-BE49-F238E27FC236}">
              <a16:creationId xmlns:a16="http://schemas.microsoft.com/office/drawing/2014/main" id="{4D9D1396-AD96-42AD-8C3F-8AFE59746720}"/>
            </a:ext>
          </a:extLst>
        </xdr:cNvPr>
        <xdr:cNvGrpSpPr/>
      </xdr:nvGrpSpPr>
      <xdr:grpSpPr>
        <a:xfrm>
          <a:off x="9635371" y="44252547"/>
          <a:ext cx="2284486" cy="4188882"/>
          <a:chOff x="9842502" y="23812500"/>
          <a:chExt cx="1770251" cy="3249083"/>
        </a:xfrm>
      </xdr:grpSpPr>
      <xdr:pic>
        <xdr:nvPicPr>
          <xdr:cNvPr id="111" name="Рисунок 110">
            <a:extLst>
              <a:ext uri="{FF2B5EF4-FFF2-40B4-BE49-F238E27FC236}">
                <a16:creationId xmlns:a16="http://schemas.microsoft.com/office/drawing/2014/main" id="{516902C4-065C-46CE-8360-EC83EA4FD48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315" t="53892" r="84613" b="7751"/>
          <a:stretch/>
        </xdr:blipFill>
        <xdr:spPr>
          <a:xfrm>
            <a:off x="9842502" y="23820518"/>
            <a:ext cx="879886" cy="1603698"/>
          </a:xfrm>
          <a:prstGeom prst="rect">
            <a:avLst/>
          </a:prstGeom>
        </xdr:spPr>
      </xdr:pic>
      <xdr:pic>
        <xdr:nvPicPr>
          <xdr:cNvPr id="112" name="Рисунок 111">
            <a:extLst>
              <a:ext uri="{FF2B5EF4-FFF2-40B4-BE49-F238E27FC236}">
                <a16:creationId xmlns:a16="http://schemas.microsoft.com/office/drawing/2014/main" id="{5BE09D6D-83D8-4683-B65C-5D6DE530ABE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315" t="13233" r="84341" b="48026"/>
          <a:stretch/>
        </xdr:blipFill>
        <xdr:spPr>
          <a:xfrm>
            <a:off x="10701118" y="23812500"/>
            <a:ext cx="898217" cy="1619736"/>
          </a:xfrm>
          <a:prstGeom prst="rect">
            <a:avLst/>
          </a:prstGeom>
        </xdr:spPr>
      </xdr:pic>
      <xdr:pic>
        <xdr:nvPicPr>
          <xdr:cNvPr id="113" name="Рисунок 112">
            <a:extLst>
              <a:ext uri="{FF2B5EF4-FFF2-40B4-BE49-F238E27FC236}">
                <a16:creationId xmlns:a16="http://schemas.microsoft.com/office/drawing/2014/main" id="{CD4ABBA2-76E8-4A25-ACF9-3F5549C3869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429" t="13233" r="69500" b="48026"/>
          <a:stretch/>
        </xdr:blipFill>
        <xdr:spPr>
          <a:xfrm>
            <a:off x="9862250" y="25441847"/>
            <a:ext cx="879834" cy="1619736"/>
          </a:xfrm>
          <a:prstGeom prst="rect">
            <a:avLst/>
          </a:prstGeom>
        </xdr:spPr>
      </xdr:pic>
      <xdr:pic>
        <xdr:nvPicPr>
          <xdr:cNvPr id="114" name="Рисунок 113">
            <a:extLst>
              <a:ext uri="{FF2B5EF4-FFF2-40B4-BE49-F238E27FC236}">
                <a16:creationId xmlns:a16="http://schemas.microsoft.com/office/drawing/2014/main" id="{D31E4B42-F15F-484C-8A18-F07FB2093FE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2229" t="13233" r="54521" b="48026"/>
          <a:stretch/>
        </xdr:blipFill>
        <xdr:spPr>
          <a:xfrm>
            <a:off x="10720916" y="25441847"/>
            <a:ext cx="891837" cy="1619736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241476</xdr:colOff>
      <xdr:row>88</xdr:row>
      <xdr:rowOff>476249</xdr:rowOff>
    </xdr:from>
    <xdr:to>
      <xdr:col>10</xdr:col>
      <xdr:colOff>748393</xdr:colOff>
      <xdr:row>94</xdr:row>
      <xdr:rowOff>54427</xdr:rowOff>
    </xdr:to>
    <xdr:grpSp>
      <xdr:nvGrpSpPr>
        <xdr:cNvPr id="115" name="Группа 114">
          <a:extLst>
            <a:ext uri="{FF2B5EF4-FFF2-40B4-BE49-F238E27FC236}">
              <a16:creationId xmlns:a16="http://schemas.microsoft.com/office/drawing/2014/main" id="{AAB58314-3789-4B1C-8BA0-B442567DDA47}"/>
            </a:ext>
          </a:extLst>
        </xdr:cNvPr>
        <xdr:cNvGrpSpPr/>
      </xdr:nvGrpSpPr>
      <xdr:grpSpPr>
        <a:xfrm>
          <a:off x="6337476" y="28330070"/>
          <a:ext cx="2166988" cy="2177143"/>
          <a:chOff x="15072207" y="897768"/>
          <a:chExt cx="1676580" cy="1684567"/>
        </a:xfrm>
      </xdr:grpSpPr>
      <xdr:pic>
        <xdr:nvPicPr>
          <xdr:cNvPr id="116" name="Рисунок 115" descr="Альберо МК.jpg">
            <a:extLst>
              <a:ext uri="{FF2B5EF4-FFF2-40B4-BE49-F238E27FC236}">
                <a16:creationId xmlns:a16="http://schemas.microsoft.com/office/drawing/2014/main" id="{B1C7E592-0011-41FC-A3AF-0CDA6A99CC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rcRect l="16530" t="14817" r="53344" b="29950"/>
          <a:stretch>
            <a:fillRect/>
          </a:stretch>
        </xdr:blipFill>
        <xdr:spPr>
          <a:xfrm>
            <a:off x="15072207" y="904875"/>
            <a:ext cx="816320" cy="1666876"/>
          </a:xfrm>
          <a:prstGeom prst="rect">
            <a:avLst/>
          </a:prstGeom>
        </xdr:spPr>
      </xdr:pic>
      <xdr:pic>
        <xdr:nvPicPr>
          <xdr:cNvPr id="117" name="Рисунок 116" descr="Альберо МК.jpg">
            <a:extLst>
              <a:ext uri="{FF2B5EF4-FFF2-40B4-BE49-F238E27FC236}">
                <a16:creationId xmlns:a16="http://schemas.microsoft.com/office/drawing/2014/main" id="{739EBC8B-F79B-4ECD-89AD-02415FC010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rcRect l="53587" t="14817" r="16553" b="29905"/>
          <a:stretch>
            <a:fillRect/>
          </a:stretch>
        </xdr:blipFill>
        <xdr:spPr>
          <a:xfrm>
            <a:off x="15931490" y="897768"/>
            <a:ext cx="817297" cy="1684567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160444</xdr:colOff>
      <xdr:row>81</xdr:row>
      <xdr:rowOff>624568</xdr:rowOff>
    </xdr:from>
    <xdr:to>
      <xdr:col>18</xdr:col>
      <xdr:colOff>381000</xdr:colOff>
      <xdr:row>89</xdr:row>
      <xdr:rowOff>117022</xdr:rowOff>
    </xdr:to>
    <xdr:grpSp>
      <xdr:nvGrpSpPr>
        <xdr:cNvPr id="118" name="Группа 117">
          <a:extLst>
            <a:ext uri="{FF2B5EF4-FFF2-40B4-BE49-F238E27FC236}">
              <a16:creationId xmlns:a16="http://schemas.microsoft.com/office/drawing/2014/main" id="{56D3190F-1427-48C4-A4CD-9C8D0A463A3C}"/>
            </a:ext>
          </a:extLst>
        </xdr:cNvPr>
        <xdr:cNvGrpSpPr/>
      </xdr:nvGrpSpPr>
      <xdr:grpSpPr>
        <a:xfrm>
          <a:off x="8800980" y="25607282"/>
          <a:ext cx="4697306" cy="2921454"/>
          <a:chOff x="5731743" y="18454894"/>
          <a:chExt cx="4849291" cy="3231100"/>
        </a:xfrm>
      </xdr:grpSpPr>
      <xdr:pic>
        <xdr:nvPicPr>
          <xdr:cNvPr id="119" name="Рисунок 118" descr="Альянс 06.jpg">
            <a:extLst>
              <a:ext uri="{FF2B5EF4-FFF2-40B4-BE49-F238E27FC236}">
                <a16:creationId xmlns:a16="http://schemas.microsoft.com/office/drawing/2014/main" id="{D421BEB9-B923-4AFF-9626-04940A5A50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print"/>
          <a:stretch>
            <a:fillRect/>
          </a:stretch>
        </xdr:blipFill>
        <xdr:spPr>
          <a:xfrm>
            <a:off x="9841405" y="18462785"/>
            <a:ext cx="739629" cy="1538807"/>
          </a:xfrm>
          <a:prstGeom prst="rect">
            <a:avLst/>
          </a:prstGeom>
        </xdr:spPr>
      </xdr:pic>
      <xdr:pic>
        <xdr:nvPicPr>
          <xdr:cNvPr id="120" name="Рисунок 119" descr="Альянс 01.jpg">
            <a:extLst>
              <a:ext uri="{FF2B5EF4-FFF2-40B4-BE49-F238E27FC236}">
                <a16:creationId xmlns:a16="http://schemas.microsoft.com/office/drawing/2014/main" id="{905FE95B-586B-47AC-BCDE-7C430DF8EB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 cstate="print"/>
          <a:stretch>
            <a:fillRect/>
          </a:stretch>
        </xdr:blipFill>
        <xdr:spPr>
          <a:xfrm>
            <a:off x="5762624" y="18467994"/>
            <a:ext cx="733342" cy="1526471"/>
          </a:xfrm>
          <a:prstGeom prst="rect">
            <a:avLst/>
          </a:prstGeom>
        </xdr:spPr>
      </xdr:pic>
      <xdr:pic>
        <xdr:nvPicPr>
          <xdr:cNvPr id="121" name="Рисунок 120" descr="Альянс 02.jpg">
            <a:extLst>
              <a:ext uri="{FF2B5EF4-FFF2-40B4-BE49-F238E27FC236}">
                <a16:creationId xmlns:a16="http://schemas.microsoft.com/office/drawing/2014/main" id="{A96172CB-C872-44E5-B92C-83132E41C0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 cstate="print"/>
          <a:stretch>
            <a:fillRect/>
          </a:stretch>
        </xdr:blipFill>
        <xdr:spPr>
          <a:xfrm>
            <a:off x="6591433" y="18469285"/>
            <a:ext cx="727054" cy="1522014"/>
          </a:xfrm>
          <a:prstGeom prst="rect">
            <a:avLst/>
          </a:prstGeom>
        </xdr:spPr>
      </xdr:pic>
      <xdr:pic>
        <xdr:nvPicPr>
          <xdr:cNvPr id="122" name="Рисунок 121" descr="Альянс 03.jpg">
            <a:extLst>
              <a:ext uri="{FF2B5EF4-FFF2-40B4-BE49-F238E27FC236}">
                <a16:creationId xmlns:a16="http://schemas.microsoft.com/office/drawing/2014/main" id="{62D9E7CB-A395-4BA2-8FDB-0F45A89D9D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7386728" y="18480307"/>
            <a:ext cx="729172" cy="1518643"/>
          </a:xfrm>
          <a:prstGeom prst="rect">
            <a:avLst/>
          </a:prstGeom>
        </xdr:spPr>
      </xdr:pic>
      <xdr:pic>
        <xdr:nvPicPr>
          <xdr:cNvPr id="123" name="Рисунок 122" descr="Альянс 04.jpg">
            <a:extLst>
              <a:ext uri="{FF2B5EF4-FFF2-40B4-BE49-F238E27FC236}">
                <a16:creationId xmlns:a16="http://schemas.microsoft.com/office/drawing/2014/main" id="{05FCAF7A-CDB4-48A0-933E-263B03D2FD8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8203720" y="18480226"/>
            <a:ext cx="731290" cy="1522137"/>
          </a:xfrm>
          <a:prstGeom prst="rect">
            <a:avLst/>
          </a:prstGeom>
        </xdr:spPr>
      </xdr:pic>
      <xdr:pic>
        <xdr:nvPicPr>
          <xdr:cNvPr id="124" name="Рисунок 123" descr="Альянс 05.jpg">
            <a:extLst>
              <a:ext uri="{FF2B5EF4-FFF2-40B4-BE49-F238E27FC236}">
                <a16:creationId xmlns:a16="http://schemas.microsoft.com/office/drawing/2014/main" id="{4D421A3E-2696-470A-A78D-10DD882824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9030237" y="18454894"/>
            <a:ext cx="733408" cy="1530572"/>
          </a:xfrm>
          <a:prstGeom prst="rect">
            <a:avLst/>
          </a:prstGeom>
        </xdr:spPr>
      </xdr:pic>
      <xdr:pic>
        <xdr:nvPicPr>
          <xdr:cNvPr id="125" name="Рисунок 124" descr="Альянс4.jpg">
            <a:extLst>
              <a:ext uri="{FF2B5EF4-FFF2-40B4-BE49-F238E27FC236}">
                <a16:creationId xmlns:a16="http://schemas.microsoft.com/office/drawing/2014/main" id="{6828F826-924F-4F98-9580-BE3E9486C9A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 cstate="print"/>
          <a:srcRect l="35945" t="15937" r="31445" b="35853"/>
          <a:stretch>
            <a:fillRect/>
          </a:stretch>
        </xdr:blipFill>
        <xdr:spPr>
          <a:xfrm>
            <a:off x="6547146" y="20053307"/>
            <a:ext cx="821131" cy="1601701"/>
          </a:xfrm>
          <a:prstGeom prst="rect">
            <a:avLst/>
          </a:prstGeom>
        </xdr:spPr>
      </xdr:pic>
      <xdr:pic>
        <xdr:nvPicPr>
          <xdr:cNvPr id="126" name="Рисунок 125" descr="18.jpg">
            <a:extLst>
              <a:ext uri="{FF2B5EF4-FFF2-40B4-BE49-F238E27FC236}">
                <a16:creationId xmlns:a16="http://schemas.microsoft.com/office/drawing/2014/main" id="{37305A14-0F04-4BA9-A13F-5E15C89DAC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print"/>
          <a:srcRect l="52030" t="15007" r="13808" b="34045"/>
          <a:stretch>
            <a:fillRect/>
          </a:stretch>
        </xdr:blipFill>
        <xdr:spPr>
          <a:xfrm>
            <a:off x="8163534" y="20047242"/>
            <a:ext cx="845064" cy="1638752"/>
          </a:xfrm>
          <a:prstGeom prst="rect">
            <a:avLst/>
          </a:prstGeom>
        </xdr:spPr>
      </xdr:pic>
      <xdr:pic>
        <xdr:nvPicPr>
          <xdr:cNvPr id="127" name="Рисунок 126" descr="18.jpg">
            <a:extLst>
              <a:ext uri="{FF2B5EF4-FFF2-40B4-BE49-F238E27FC236}">
                <a16:creationId xmlns:a16="http://schemas.microsoft.com/office/drawing/2014/main" id="{6367D881-10BF-4FC1-8410-021063EC81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print"/>
          <a:srcRect l="10429" t="15599" r="55960" b="34637"/>
          <a:stretch>
            <a:fillRect/>
          </a:stretch>
        </xdr:blipFill>
        <xdr:spPr>
          <a:xfrm>
            <a:off x="7361110" y="20054807"/>
            <a:ext cx="800091" cy="1619249"/>
          </a:xfrm>
          <a:prstGeom prst="rect">
            <a:avLst/>
          </a:prstGeom>
        </xdr:spPr>
      </xdr:pic>
      <xdr:pic>
        <xdr:nvPicPr>
          <xdr:cNvPr id="128" name="Рисунок 127" descr="17.jpg">
            <a:extLst>
              <a:ext uri="{FF2B5EF4-FFF2-40B4-BE49-F238E27FC236}">
                <a16:creationId xmlns:a16="http://schemas.microsoft.com/office/drawing/2014/main" id="{11630DC0-8EAA-493A-8CD8-81BD720BB73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/>
          <a:srcRect l="15496" t="15779" r="52283" b="34856"/>
          <a:stretch>
            <a:fillRect/>
          </a:stretch>
        </xdr:blipFill>
        <xdr:spPr>
          <a:xfrm>
            <a:off x="5731743" y="20067108"/>
            <a:ext cx="790574" cy="1598821"/>
          </a:xfrm>
          <a:prstGeom prst="rect">
            <a:avLst/>
          </a:prstGeom>
        </xdr:spPr>
      </xdr:pic>
      <xdr:pic>
        <xdr:nvPicPr>
          <xdr:cNvPr id="129" name="Рисунок 128" descr="6-7 Альянс1.JPG">
            <a:extLst>
              <a:ext uri="{FF2B5EF4-FFF2-40B4-BE49-F238E27FC236}">
                <a16:creationId xmlns:a16="http://schemas.microsoft.com/office/drawing/2014/main" id="{82EBFA75-C881-4FD7-A505-D072E756B06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 cstate="print"/>
          <a:srcRect l="26431" t="16069" r="57554" b="36371"/>
          <a:stretch>
            <a:fillRect/>
          </a:stretch>
        </xdr:blipFill>
        <xdr:spPr>
          <a:xfrm>
            <a:off x="9008928" y="20068840"/>
            <a:ext cx="759049" cy="1573100"/>
          </a:xfrm>
          <a:prstGeom prst="rect">
            <a:avLst/>
          </a:prstGeom>
        </xdr:spPr>
      </xdr:pic>
      <xdr:pic>
        <xdr:nvPicPr>
          <xdr:cNvPr id="130" name="Рисунок 129" descr="6-7 Альянс1.JPG">
            <a:extLst>
              <a:ext uri="{FF2B5EF4-FFF2-40B4-BE49-F238E27FC236}">
                <a16:creationId xmlns:a16="http://schemas.microsoft.com/office/drawing/2014/main" id="{138F8499-F727-4C58-8194-E65EDB4FE8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 cstate="print"/>
          <a:srcRect l="57650" t="16236" r="26567" b="36205"/>
          <a:stretch>
            <a:fillRect/>
          </a:stretch>
        </xdr:blipFill>
        <xdr:spPr>
          <a:xfrm>
            <a:off x="9828076" y="20065251"/>
            <a:ext cx="748048" cy="1573100"/>
          </a:xfrm>
          <a:prstGeom prst="rect">
            <a:avLst/>
          </a:prstGeom>
        </xdr:spPr>
      </xdr:pic>
    </xdr:grpSp>
    <xdr:clientData/>
  </xdr:twoCellAnchor>
  <xdr:oneCellAnchor>
    <xdr:from>
      <xdr:col>6</xdr:col>
      <xdr:colOff>234193</xdr:colOff>
      <xdr:row>89</xdr:row>
      <xdr:rowOff>331423</xdr:rowOff>
    </xdr:from>
    <xdr:ext cx="412751" cy="250888"/>
    <xdr:pic>
      <xdr:nvPicPr>
        <xdr:cNvPr id="131" name="Рисунок 130">
          <a:extLst>
            <a:ext uri="{FF2B5EF4-FFF2-40B4-BE49-F238E27FC236}">
              <a16:creationId xmlns:a16="http://schemas.microsoft.com/office/drawing/2014/main" id="{8C7DFBD6-EA60-4F90-ADB2-C596089B7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3407" y="27028637"/>
          <a:ext cx="412751" cy="250888"/>
        </a:xfrm>
        <a:prstGeom prst="rect">
          <a:avLst/>
        </a:prstGeom>
      </xdr:spPr>
    </xdr:pic>
    <xdr:clientData/>
  </xdr:oneCellAnchor>
  <xdr:oneCellAnchor>
    <xdr:from>
      <xdr:col>7</xdr:col>
      <xdr:colOff>275059</xdr:colOff>
      <xdr:row>83</xdr:row>
      <xdr:rowOff>349251</xdr:rowOff>
    </xdr:from>
    <xdr:ext cx="449476" cy="193739"/>
    <xdr:pic>
      <xdr:nvPicPr>
        <xdr:cNvPr id="132" name="Рисунок 131">
          <a:extLst>
            <a:ext uri="{FF2B5EF4-FFF2-40B4-BE49-F238E27FC236}">
              <a16:creationId xmlns:a16="http://schemas.microsoft.com/office/drawing/2014/main" id="{068B9676-48B3-46F8-847A-830DAFF963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26" t="19608" r="8252" b="10364"/>
        <a:stretch/>
      </xdr:blipFill>
      <xdr:spPr>
        <a:xfrm>
          <a:off x="6123409" y="14417676"/>
          <a:ext cx="449476" cy="193739"/>
        </a:xfrm>
        <a:prstGeom prst="rect">
          <a:avLst/>
        </a:prstGeom>
      </xdr:spPr>
    </xdr:pic>
    <xdr:clientData/>
  </xdr:oneCellAnchor>
  <xdr:oneCellAnchor>
    <xdr:from>
      <xdr:col>10</xdr:col>
      <xdr:colOff>211559</xdr:colOff>
      <xdr:row>83</xdr:row>
      <xdr:rowOff>338667</xdr:rowOff>
    </xdr:from>
    <xdr:ext cx="449476" cy="193739"/>
    <xdr:pic>
      <xdr:nvPicPr>
        <xdr:cNvPr id="133" name="Рисунок 132">
          <a:extLst>
            <a:ext uri="{FF2B5EF4-FFF2-40B4-BE49-F238E27FC236}">
              <a16:creationId xmlns:a16="http://schemas.microsoft.com/office/drawing/2014/main" id="{BF8912BA-67FF-4706-A2D5-E1D2E96E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26" t="19608" r="8252" b="10364"/>
        <a:stretch/>
      </xdr:blipFill>
      <xdr:spPr>
        <a:xfrm>
          <a:off x="8460209" y="14407092"/>
          <a:ext cx="449476" cy="193739"/>
        </a:xfrm>
        <a:prstGeom prst="rect">
          <a:avLst/>
        </a:prstGeom>
      </xdr:spPr>
    </xdr:pic>
    <xdr:clientData/>
  </xdr:oneCellAnchor>
  <xdr:oneCellAnchor>
    <xdr:from>
      <xdr:col>9</xdr:col>
      <xdr:colOff>261407</xdr:colOff>
      <xdr:row>83</xdr:row>
      <xdr:rowOff>276995</xdr:rowOff>
    </xdr:from>
    <xdr:ext cx="412751" cy="250888"/>
    <xdr:pic>
      <xdr:nvPicPr>
        <xdr:cNvPr id="134" name="Рисунок 133">
          <a:extLst>
            <a:ext uri="{FF2B5EF4-FFF2-40B4-BE49-F238E27FC236}">
              <a16:creationId xmlns:a16="http://schemas.microsoft.com/office/drawing/2014/main" id="{45B2873C-207D-4D93-97AF-CDDE34103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5800" y="24116709"/>
          <a:ext cx="412751" cy="250888"/>
        </a:xfrm>
        <a:prstGeom prst="rect">
          <a:avLst/>
        </a:prstGeom>
      </xdr:spPr>
    </xdr:pic>
    <xdr:clientData/>
  </xdr:oneCellAnchor>
  <xdr:oneCellAnchor>
    <xdr:from>
      <xdr:col>6</xdr:col>
      <xdr:colOff>160261</xdr:colOff>
      <xdr:row>83</xdr:row>
      <xdr:rowOff>316152</xdr:rowOff>
    </xdr:from>
    <xdr:ext cx="412751" cy="250888"/>
    <xdr:pic>
      <xdr:nvPicPr>
        <xdr:cNvPr id="135" name="Рисунок 134">
          <a:extLst>
            <a:ext uri="{FF2B5EF4-FFF2-40B4-BE49-F238E27FC236}">
              <a16:creationId xmlns:a16="http://schemas.microsoft.com/office/drawing/2014/main" id="{87347BE9-DBC5-4AFD-85D6-11D3903EE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9475" y="24414402"/>
          <a:ext cx="412751" cy="250888"/>
        </a:xfrm>
        <a:prstGeom prst="rect">
          <a:avLst/>
        </a:prstGeom>
      </xdr:spPr>
    </xdr:pic>
    <xdr:clientData/>
  </xdr:oneCellAnchor>
  <xdr:oneCellAnchor>
    <xdr:from>
      <xdr:col>7</xdr:col>
      <xdr:colOff>221084</xdr:colOff>
      <xdr:row>89</xdr:row>
      <xdr:rowOff>345017</xdr:rowOff>
    </xdr:from>
    <xdr:ext cx="449476" cy="193739"/>
    <xdr:pic>
      <xdr:nvPicPr>
        <xdr:cNvPr id="136" name="Рисунок 135">
          <a:extLst>
            <a:ext uri="{FF2B5EF4-FFF2-40B4-BE49-F238E27FC236}">
              <a16:creationId xmlns:a16="http://schemas.microsoft.com/office/drawing/2014/main" id="{15F014CE-ED2D-422C-894F-946FC53582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26" t="19608" r="8252" b="10364"/>
        <a:stretch/>
      </xdr:blipFill>
      <xdr:spPr>
        <a:xfrm>
          <a:off x="6069434" y="16985192"/>
          <a:ext cx="449476" cy="193739"/>
        </a:xfrm>
        <a:prstGeom prst="rect">
          <a:avLst/>
        </a:prstGeom>
      </xdr:spPr>
    </xdr:pic>
    <xdr:clientData/>
  </xdr:oneCellAnchor>
  <xdr:twoCellAnchor editAs="oneCell">
    <xdr:from>
      <xdr:col>10</xdr:col>
      <xdr:colOff>235853</xdr:colOff>
      <xdr:row>100</xdr:row>
      <xdr:rowOff>247429</xdr:rowOff>
    </xdr:from>
    <xdr:to>
      <xdr:col>11</xdr:col>
      <xdr:colOff>367393</xdr:colOff>
      <xdr:row>108</xdr:row>
      <xdr:rowOff>338172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4C6254BD-9DB5-47BB-B7C5-5A83EFED19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08" t="14959" r="66639" b="15997"/>
        <a:stretch/>
      </xdr:blipFill>
      <xdr:spPr>
        <a:xfrm>
          <a:off x="7991924" y="32142572"/>
          <a:ext cx="1016005" cy="2730529"/>
        </a:xfrm>
        <a:prstGeom prst="rect">
          <a:avLst/>
        </a:prstGeom>
      </xdr:spPr>
    </xdr:pic>
    <xdr:clientData/>
  </xdr:twoCellAnchor>
  <xdr:twoCellAnchor editAs="oneCell">
    <xdr:from>
      <xdr:col>6</xdr:col>
      <xdr:colOff>332619</xdr:colOff>
      <xdr:row>46</xdr:row>
      <xdr:rowOff>122464</xdr:rowOff>
    </xdr:from>
    <xdr:to>
      <xdr:col>11</xdr:col>
      <xdr:colOff>26005</xdr:colOff>
      <xdr:row>53</xdr:row>
      <xdr:rowOff>43843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86D64BD7-5289-447F-AD12-8FC2F8C8A0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923" t="12658" r="2777" b="44382"/>
        <a:stretch/>
      </xdr:blipFill>
      <xdr:spPr>
        <a:xfrm>
          <a:off x="4931833" y="12246428"/>
          <a:ext cx="3734708" cy="2397879"/>
        </a:xfrm>
        <a:prstGeom prst="rect">
          <a:avLst/>
        </a:prstGeom>
      </xdr:spPr>
    </xdr:pic>
    <xdr:clientData/>
  </xdr:twoCellAnchor>
  <xdr:twoCellAnchor editAs="oneCell">
    <xdr:from>
      <xdr:col>8</xdr:col>
      <xdr:colOff>340179</xdr:colOff>
      <xdr:row>19</xdr:row>
      <xdr:rowOff>108857</xdr:rowOff>
    </xdr:from>
    <xdr:to>
      <xdr:col>9</xdr:col>
      <xdr:colOff>625928</xdr:colOff>
      <xdr:row>26</xdr:row>
      <xdr:rowOff>275989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E0333B85-F09F-4F8E-B99E-77D2EDDFE4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826" t="11729" r="26285" b="51650"/>
        <a:stretch/>
      </xdr:blipFill>
      <xdr:spPr>
        <a:xfrm flipH="1">
          <a:off x="6436179" y="5048250"/>
          <a:ext cx="1034142" cy="2208203"/>
        </a:xfrm>
        <a:prstGeom prst="rect">
          <a:avLst/>
        </a:prstGeom>
      </xdr:spPr>
    </xdr:pic>
    <xdr:clientData/>
  </xdr:twoCellAnchor>
  <xdr:oneCellAnchor>
    <xdr:from>
      <xdr:col>6</xdr:col>
      <xdr:colOff>135467</xdr:colOff>
      <xdr:row>27</xdr:row>
      <xdr:rowOff>330200</xdr:rowOff>
    </xdr:from>
    <xdr:ext cx="564726" cy="243416"/>
    <xdr:pic>
      <xdr:nvPicPr>
        <xdr:cNvPr id="145" name="Рисунок 144">
          <a:extLst>
            <a:ext uri="{FF2B5EF4-FFF2-40B4-BE49-F238E27FC236}">
              <a16:creationId xmlns:a16="http://schemas.microsoft.com/office/drawing/2014/main" id="{F7E1ED18-E787-4DE6-B7B1-0482E5C2F8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26" t="19608" r="8252" b="10364"/>
        <a:stretch/>
      </xdr:blipFill>
      <xdr:spPr>
        <a:xfrm>
          <a:off x="5183717" y="35458400"/>
          <a:ext cx="564726" cy="24341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157358</xdr:colOff>
      <xdr:row>46</xdr:row>
      <xdr:rowOff>85723</xdr:rowOff>
    </xdr:from>
    <xdr:to>
      <xdr:col>9</xdr:col>
      <xdr:colOff>476250</xdr:colOff>
      <xdr:row>51</xdr:row>
      <xdr:rowOff>85725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 bwMode="auto">
        <a:xfrm>
          <a:off x="5453258" y="13401673"/>
          <a:ext cx="1538092" cy="1562102"/>
          <a:chOff x="5986659" y="11909669"/>
          <a:chExt cx="1757166" cy="1730132"/>
        </a:xfrm>
      </xdr:grpSpPr>
      <xdr:pic>
        <xdr:nvPicPr>
          <xdr:cNvPr id="3" name="Рисунок 2" descr="Рондо.jpg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/>
        </xdr:blipFill>
        <xdr:spPr bwMode="auto">
          <a:xfrm flipH="1">
            <a:off x="5986659" y="11929177"/>
            <a:ext cx="855433" cy="1707446"/>
          </a:xfrm>
          <a:prstGeom prst="rect">
            <a:avLst/>
          </a:prstGeom>
        </xdr:spPr>
      </xdr:pic>
      <xdr:pic>
        <xdr:nvPicPr>
          <xdr:cNvPr id="4" name="Рисунок 3" descr="Рондо..jpg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/>
        </xdr:blipFill>
        <xdr:spPr bwMode="auto">
          <a:xfrm flipH="1">
            <a:off x="6877050" y="11909669"/>
            <a:ext cx="866775" cy="1730132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354832</xdr:colOff>
      <xdr:row>29</xdr:row>
      <xdr:rowOff>66675</xdr:rowOff>
    </xdr:from>
    <xdr:to>
      <xdr:col>10</xdr:col>
      <xdr:colOff>476250</xdr:colOff>
      <xdr:row>33</xdr:row>
      <xdr:rowOff>264293</xdr:rowOff>
    </xdr:to>
    <xdr:pic>
      <xdr:nvPicPr>
        <xdr:cNvPr id="5" name="Рисунок 4" descr="Леон 04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1617" t="13646" r="51449" b="35044"/>
        <a:stretch/>
      </xdr:blipFill>
      <xdr:spPr bwMode="auto">
        <a:xfrm>
          <a:off x="6869932" y="7210425"/>
          <a:ext cx="731018" cy="1416818"/>
        </a:xfrm>
        <a:prstGeom prst="rect">
          <a:avLst/>
        </a:prstGeom>
      </xdr:spPr>
    </xdr:pic>
    <xdr:clientData/>
  </xdr:twoCellAnchor>
  <xdr:twoCellAnchor>
    <xdr:from>
      <xdr:col>7</xdr:col>
      <xdr:colOff>62790</xdr:colOff>
      <xdr:row>29</xdr:row>
      <xdr:rowOff>19051</xdr:rowOff>
    </xdr:from>
    <xdr:to>
      <xdr:col>12</xdr:col>
      <xdr:colOff>152399</xdr:colOff>
      <xdr:row>37</xdr:row>
      <xdr:rowOff>320041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pSpPr/>
      </xdr:nvGrpSpPr>
      <xdr:grpSpPr bwMode="auto">
        <a:xfrm>
          <a:off x="5358690" y="7162801"/>
          <a:ext cx="3137609" cy="2891790"/>
          <a:chOff x="5920666" y="7286626"/>
          <a:chExt cx="3009690" cy="2920982"/>
        </a:xfrm>
      </xdr:grpSpPr>
      <xdr:pic>
        <xdr:nvPicPr>
          <xdr:cNvPr id="7" name="Рисунок 6" descr="Леон 01-.jpg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rcRect l="9809" t="15353" r="55541" b="35247"/>
          <a:stretch/>
        </xdr:blipFill>
        <xdr:spPr bwMode="auto">
          <a:xfrm>
            <a:off x="5962650" y="7343776"/>
            <a:ext cx="685800" cy="1364064"/>
          </a:xfrm>
          <a:prstGeom prst="rect">
            <a:avLst/>
          </a:prstGeom>
        </xdr:spPr>
      </xdr:pic>
      <xdr:pic>
        <xdr:nvPicPr>
          <xdr:cNvPr id="8" name="Рисунок 7" descr="Леон 03.jpg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rcRect l="8859" t="13307" r="53446" b="34837"/>
          <a:stretch/>
        </xdr:blipFill>
        <xdr:spPr bwMode="auto">
          <a:xfrm>
            <a:off x="8158948" y="7286626"/>
            <a:ext cx="727877" cy="1396936"/>
          </a:xfrm>
          <a:prstGeom prst="rect">
            <a:avLst/>
          </a:prstGeom>
        </xdr:spPr>
      </xdr:pic>
      <xdr:pic>
        <xdr:nvPicPr>
          <xdr:cNvPr id="9" name="Рисунок 8" descr="Палермо3.jpg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rcRect l="8336" t="13438" r="54166" b="35301"/>
          <a:stretch/>
        </xdr:blipFill>
        <xdr:spPr bwMode="auto">
          <a:xfrm>
            <a:off x="8162925" y="8743950"/>
            <a:ext cx="767431" cy="1463658"/>
          </a:xfrm>
          <a:prstGeom prst="rect">
            <a:avLst/>
          </a:prstGeom>
        </xdr:spPr>
      </xdr:pic>
      <xdr:pic>
        <xdr:nvPicPr>
          <xdr:cNvPr id="10" name="Рисунок 9" descr="Палермо 10.jpg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rcRect l="50957" t="13508" r="13479" b="34954"/>
          <a:stretch/>
        </xdr:blipFill>
        <xdr:spPr bwMode="auto">
          <a:xfrm>
            <a:off x="6678944" y="8744722"/>
            <a:ext cx="711023" cy="1437503"/>
          </a:xfrm>
          <a:prstGeom prst="rect">
            <a:avLst/>
          </a:prstGeom>
        </xdr:spPr>
      </xdr:pic>
      <xdr:pic>
        <xdr:nvPicPr>
          <xdr:cNvPr id="11" name="Рисунок 10" descr="Палермо 11(2).jpg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rcRect l="11237" t="13300" r="51265" b="35438"/>
          <a:stretch/>
        </xdr:blipFill>
        <xdr:spPr bwMode="auto">
          <a:xfrm>
            <a:off x="7405018" y="8715375"/>
            <a:ext cx="767431" cy="1463658"/>
          </a:xfrm>
          <a:prstGeom prst="rect">
            <a:avLst/>
          </a:prstGeom>
        </xdr:spPr>
      </xdr:pic>
      <xdr:pic>
        <xdr:nvPicPr>
          <xdr:cNvPr id="12" name="Рисунок 11" descr="Тоскана ДГ.jpg"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/>
        </xdr:blipFill>
        <xdr:spPr bwMode="auto">
          <a:xfrm flipH="1">
            <a:off x="5920666" y="8776837"/>
            <a:ext cx="718259" cy="1395863"/>
          </a:xfrm>
          <a:prstGeom prst="rect">
            <a:avLst/>
          </a:prstGeom>
        </xdr:spPr>
      </xdr:pic>
      <xdr:pic>
        <xdr:nvPicPr>
          <xdr:cNvPr id="13" name="Рисунок 12" descr="Леон ДОВ.jpg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/>
        </xdr:blipFill>
        <xdr:spPr bwMode="auto">
          <a:xfrm>
            <a:off x="6686550" y="7351157"/>
            <a:ext cx="678974" cy="1329545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57150</xdr:colOff>
      <xdr:row>40</xdr:row>
      <xdr:rowOff>0</xdr:rowOff>
    </xdr:from>
    <xdr:to>
      <xdr:col>12</xdr:col>
      <xdr:colOff>152400</xdr:colOff>
      <xdr:row>44</xdr:row>
      <xdr:rowOff>113062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pSpPr/>
      </xdr:nvGrpSpPr>
      <xdr:grpSpPr bwMode="auto">
        <a:xfrm>
          <a:off x="5353050" y="11563350"/>
          <a:ext cx="3143250" cy="1484662"/>
          <a:chOff x="5905500" y="10239374"/>
          <a:chExt cx="3143250" cy="1513239"/>
        </a:xfrm>
      </xdr:grpSpPr>
      <xdr:pic>
        <xdr:nvPicPr>
          <xdr:cNvPr id="15" name="Рисунок 14" descr="Интарсия 04.jpg"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rcRect l="13018" t="14959" r="51606" b="35120"/>
          <a:stretch/>
        </xdr:blipFill>
        <xdr:spPr bwMode="auto">
          <a:xfrm>
            <a:off x="8286750" y="10239374"/>
            <a:ext cx="762000" cy="1500187"/>
          </a:xfrm>
          <a:prstGeom prst="rect">
            <a:avLst/>
          </a:prstGeom>
        </xdr:spPr>
      </xdr:pic>
      <xdr:pic>
        <xdr:nvPicPr>
          <xdr:cNvPr id="16" name="Рисунок 15" descr="Интарсия 01.jpg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rcRect l="9089" t="15617" r="55556" b="35346"/>
          <a:stretch/>
        </xdr:blipFill>
        <xdr:spPr bwMode="auto">
          <a:xfrm>
            <a:off x="5905500" y="10296525"/>
            <a:ext cx="752475" cy="1456087"/>
          </a:xfrm>
          <a:prstGeom prst="rect">
            <a:avLst/>
          </a:prstGeom>
        </xdr:spPr>
      </xdr:pic>
      <xdr:pic>
        <xdr:nvPicPr>
          <xdr:cNvPr id="17" name="Рисунок 16" descr="Интарсия 02.jpg"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rcRect l="11501" t="12738" r="52227" b="35263"/>
          <a:stretch/>
        </xdr:blipFill>
        <xdr:spPr bwMode="auto">
          <a:xfrm>
            <a:off x="6657975" y="10239375"/>
            <a:ext cx="752475" cy="1504950"/>
          </a:xfrm>
          <a:prstGeom prst="rect">
            <a:avLst/>
          </a:prstGeom>
        </xdr:spPr>
      </xdr:pic>
      <xdr:pic>
        <xdr:nvPicPr>
          <xdr:cNvPr id="18" name="Рисунок 17" descr="Интарсия 03.jpg"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rcRect l="8862" t="15454" r="54866" b="35180"/>
          <a:stretch/>
        </xdr:blipFill>
        <xdr:spPr bwMode="auto">
          <a:xfrm>
            <a:off x="7458075" y="10239375"/>
            <a:ext cx="781050" cy="1483006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133350</xdr:colOff>
      <xdr:row>7</xdr:row>
      <xdr:rowOff>85725</xdr:rowOff>
    </xdr:from>
    <xdr:to>
      <xdr:col>13</xdr:col>
      <xdr:colOff>16725</xdr:colOff>
      <xdr:row>12</xdr:row>
      <xdr:rowOff>9525</xdr:rowOff>
    </xdr:to>
    <xdr:grpSp>
      <xdr:nvGrpSpPr>
        <xdr:cNvPr id="19" name="Группа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pSpPr/>
      </xdr:nvGrpSpPr>
      <xdr:grpSpPr bwMode="auto">
        <a:xfrm>
          <a:off x="5429250" y="1266825"/>
          <a:ext cx="3540975" cy="1485900"/>
          <a:chOff x="5934075" y="1371600"/>
          <a:chExt cx="3540976" cy="1485900"/>
        </a:xfrm>
      </xdr:grpSpPr>
      <xdr:pic>
        <xdr:nvPicPr>
          <xdr:cNvPr id="20" name="Рисунок 19" descr="Прайм1.jpg"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rcRect l="9543" t="15960" r="56661" b="35875"/>
          <a:stretch/>
        </xdr:blipFill>
        <xdr:spPr bwMode="auto">
          <a:xfrm>
            <a:off x="5934075" y="1409699"/>
            <a:ext cx="709021" cy="1428751"/>
          </a:xfrm>
          <a:prstGeom prst="rect">
            <a:avLst/>
          </a:prstGeom>
        </xdr:spPr>
      </xdr:pic>
      <xdr:pic>
        <xdr:nvPicPr>
          <xdr:cNvPr id="21" name="Рисунок 20" descr="Прайм2.jpg"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/>
          <a:srcRect l="56561" t="16887" r="11631" b="36373"/>
          <a:stretch/>
        </xdr:blipFill>
        <xdr:spPr bwMode="auto">
          <a:xfrm>
            <a:off x="8810625" y="1438274"/>
            <a:ext cx="664426" cy="1381125"/>
          </a:xfrm>
          <a:prstGeom prst="rect">
            <a:avLst/>
          </a:prstGeom>
        </xdr:spPr>
      </xdr:pic>
      <xdr:pic>
        <xdr:nvPicPr>
          <xdr:cNvPr id="22" name="Рисунок 21" descr="Прайм3.jpg"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/>
          <a:srcRect l="30418" t="15249" r="34990" b="34876"/>
          <a:stretch/>
        </xdr:blipFill>
        <xdr:spPr bwMode="auto">
          <a:xfrm>
            <a:off x="8029575" y="1371600"/>
            <a:ext cx="738705" cy="1485900"/>
          </a:xfrm>
          <a:prstGeom prst="rect">
            <a:avLst/>
          </a:prstGeom>
        </xdr:spPr>
      </xdr:pic>
      <xdr:pic>
        <xdr:nvPicPr>
          <xdr:cNvPr id="23" name="Рисунок 22" descr="Прайм Интерьер.jpg"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/>
          <a:srcRect l="11718" t="15441" r="64218" b="9962"/>
          <a:stretch/>
        </xdr:blipFill>
        <xdr:spPr bwMode="auto">
          <a:xfrm flipH="1">
            <a:off x="7368144" y="1428750"/>
            <a:ext cx="629550" cy="1390650"/>
          </a:xfrm>
          <a:prstGeom prst="rect">
            <a:avLst/>
          </a:prstGeom>
        </xdr:spPr>
      </xdr:pic>
      <xdr:pic>
        <xdr:nvPicPr>
          <xdr:cNvPr id="24" name="Рисунок 23" descr="Прайм1.jpg"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/>
          <a:srcRect l="51291" t="15390" r="15310" b="36160"/>
          <a:stretch/>
        </xdr:blipFill>
        <xdr:spPr bwMode="auto">
          <a:xfrm>
            <a:off x="6629400" y="1393145"/>
            <a:ext cx="695325" cy="1445305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361952</xdr:colOff>
      <xdr:row>61</xdr:row>
      <xdr:rowOff>47625</xdr:rowOff>
    </xdr:from>
    <xdr:to>
      <xdr:col>8</xdr:col>
      <xdr:colOff>473944</xdr:colOff>
      <xdr:row>66</xdr:row>
      <xdr:rowOff>35896</xdr:rowOff>
    </xdr:to>
    <xdr:pic>
      <xdr:nvPicPr>
        <xdr:cNvPr id="25" name="Рисунок 24" descr="Престиж Парма.jpg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 l="51326" t="14806" r="14379" b="31081"/>
        <a:stretch/>
      </xdr:blipFill>
      <xdr:spPr bwMode="auto">
        <a:xfrm>
          <a:off x="5657851" y="17506950"/>
          <a:ext cx="721592" cy="1588471"/>
        </a:xfrm>
        <a:prstGeom prst="rect">
          <a:avLst/>
        </a:prstGeom>
      </xdr:spPr>
    </xdr:pic>
    <xdr:clientData/>
  </xdr:twoCellAnchor>
  <xdr:twoCellAnchor editAs="oneCell">
    <xdr:from>
      <xdr:col>7</xdr:col>
      <xdr:colOff>314323</xdr:colOff>
      <xdr:row>55</xdr:row>
      <xdr:rowOff>28575</xdr:rowOff>
    </xdr:from>
    <xdr:to>
      <xdr:col>8</xdr:col>
      <xdr:colOff>533756</xdr:colOff>
      <xdr:row>60</xdr:row>
      <xdr:rowOff>342900</xdr:rowOff>
    </xdr:to>
    <xdr:pic>
      <xdr:nvPicPr>
        <xdr:cNvPr id="26" name="Рисунок 25" descr="Престиж Богема.jp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 l="49551" t="11899" r="12789" b="31037"/>
        <a:stretch/>
      </xdr:blipFill>
      <xdr:spPr bwMode="auto">
        <a:xfrm>
          <a:off x="5610225" y="15697200"/>
          <a:ext cx="829031" cy="1752599"/>
        </a:xfrm>
        <a:prstGeom prst="rect">
          <a:avLst/>
        </a:prstGeom>
      </xdr:spPr>
    </xdr:pic>
    <xdr:clientData/>
  </xdr:twoCellAnchor>
  <xdr:twoCellAnchor editAs="oneCell">
    <xdr:from>
      <xdr:col>8</xdr:col>
      <xdr:colOff>542925</xdr:colOff>
      <xdr:row>55</xdr:row>
      <xdr:rowOff>36390</xdr:rowOff>
    </xdr:from>
    <xdr:to>
      <xdr:col>10</xdr:col>
      <xdr:colOff>115908</xdr:colOff>
      <xdr:row>60</xdr:row>
      <xdr:rowOff>333375</xdr:rowOff>
    </xdr:to>
    <xdr:pic>
      <xdr:nvPicPr>
        <xdr:cNvPr id="27" name="Рисунок 26" descr="Престиж Милан.jpg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 l="53333" t="11825" r="10144" b="30831"/>
        <a:stretch/>
      </xdr:blipFill>
      <xdr:spPr bwMode="auto">
        <a:xfrm>
          <a:off x="6448425" y="15705015"/>
          <a:ext cx="792185" cy="1735260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55</xdr:row>
      <xdr:rowOff>31475</xdr:rowOff>
    </xdr:from>
    <xdr:to>
      <xdr:col>11</xdr:col>
      <xdr:colOff>371473</xdr:colOff>
      <xdr:row>60</xdr:row>
      <xdr:rowOff>333374</xdr:rowOff>
    </xdr:to>
    <xdr:pic>
      <xdr:nvPicPr>
        <xdr:cNvPr id="28" name="Рисунок 27" descr="Престиж Турин.jpg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 l="53174" t="13384" r="9482" b="31043"/>
        <a:stretch/>
      </xdr:blipFill>
      <xdr:spPr bwMode="auto">
        <a:xfrm>
          <a:off x="7267575" y="15700100"/>
          <a:ext cx="838198" cy="1740174"/>
        </a:xfrm>
        <a:prstGeom prst="rect">
          <a:avLst/>
        </a:prstGeom>
      </xdr:spPr>
    </xdr:pic>
    <xdr:clientData/>
  </xdr:twoCellAnchor>
  <xdr:twoCellAnchor>
    <xdr:from>
      <xdr:col>7</xdr:col>
      <xdr:colOff>161924</xdr:colOff>
      <xdr:row>22</xdr:row>
      <xdr:rowOff>235056</xdr:rowOff>
    </xdr:from>
    <xdr:to>
      <xdr:col>12</xdr:col>
      <xdr:colOff>390525</xdr:colOff>
      <xdr:row>28</xdr:row>
      <xdr:rowOff>123824</xdr:rowOff>
    </xdr:to>
    <xdr:grpSp>
      <xdr:nvGrpSpPr>
        <xdr:cNvPr id="29" name="Группа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GrpSpPr/>
      </xdr:nvGrpSpPr>
      <xdr:grpSpPr bwMode="auto">
        <a:xfrm>
          <a:off x="5457824" y="5797656"/>
          <a:ext cx="3276601" cy="1279418"/>
          <a:chOff x="5895975" y="4845156"/>
          <a:chExt cx="3848100" cy="1505928"/>
        </a:xfrm>
      </xdr:grpSpPr>
      <xdr:pic>
        <xdr:nvPicPr>
          <xdr:cNvPr id="30" name="Рисунок 29" descr="Галант2.jpg">
            <a:extLst>
              <a:ext uri="{FF2B5EF4-FFF2-40B4-BE49-F238E27FC236}">
                <a16:creationId xmlns:a16="http://schemas.microsoft.com/office/drawing/2014/main" id="{00000000-0008-0000-03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/>
          <a:srcRect l="56360" t="16366" r="10174" b="35657"/>
          <a:stretch/>
        </xdr:blipFill>
        <xdr:spPr bwMode="auto">
          <a:xfrm>
            <a:off x="8209817" y="4848087"/>
            <a:ext cx="729090" cy="1491807"/>
          </a:xfrm>
          <a:prstGeom prst="rect">
            <a:avLst/>
          </a:prstGeom>
        </xdr:spPr>
      </xdr:pic>
      <xdr:pic>
        <xdr:nvPicPr>
          <xdr:cNvPr id="31" name="Рисунок 30" descr="Галант1.JPG">
            <a:extLst>
              <a:ext uri="{FF2B5EF4-FFF2-40B4-BE49-F238E27FC236}">
                <a16:creationId xmlns:a16="http://schemas.microsoft.com/office/drawing/2014/main" id="{00000000-0008-0000-03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/>
          <a:srcRect l="9993" t="15476" r="56325" b="35309"/>
          <a:stretch/>
        </xdr:blipFill>
        <xdr:spPr bwMode="auto">
          <a:xfrm>
            <a:off x="5895975" y="4845156"/>
            <a:ext cx="713524" cy="1489123"/>
          </a:xfrm>
          <a:prstGeom prst="rect">
            <a:avLst/>
          </a:prstGeom>
        </xdr:spPr>
      </xdr:pic>
      <xdr:pic>
        <xdr:nvPicPr>
          <xdr:cNvPr id="32" name="Рисунок 31" descr="Галант1.JPG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/>
          <a:srcRect l="51016" t="15631" r="14653" b="35928"/>
          <a:stretch/>
        </xdr:blipFill>
        <xdr:spPr bwMode="auto">
          <a:xfrm>
            <a:off x="6657975" y="4845975"/>
            <a:ext cx="727244" cy="1472491"/>
          </a:xfrm>
          <a:prstGeom prst="rect">
            <a:avLst/>
          </a:prstGeom>
        </xdr:spPr>
      </xdr:pic>
      <xdr:pic>
        <xdr:nvPicPr>
          <xdr:cNvPr id="33" name="Рисунок 32" descr="Галант2.jpg">
            <a:extLst>
              <a:ext uri="{FF2B5EF4-FFF2-40B4-BE49-F238E27FC236}">
                <a16:creationId xmlns:a16="http://schemas.microsoft.com/office/drawing/2014/main" id="{00000000-0008-0000-03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/>
          <a:srcRect l="13177" t="15747" r="53141" b="35967"/>
          <a:stretch/>
        </xdr:blipFill>
        <xdr:spPr bwMode="auto">
          <a:xfrm>
            <a:off x="7419974" y="4850144"/>
            <a:ext cx="733793" cy="1498647"/>
          </a:xfrm>
          <a:prstGeom prst="rect">
            <a:avLst/>
          </a:prstGeom>
        </xdr:spPr>
      </xdr:pic>
      <xdr:pic>
        <xdr:nvPicPr>
          <xdr:cNvPr id="34" name="Рисунок 33" descr="Галант3.1.jpg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/>
          <a:srcRect l="30551" t="15708" r="34930" b="35223"/>
          <a:stretch/>
        </xdr:blipFill>
        <xdr:spPr bwMode="auto">
          <a:xfrm>
            <a:off x="9001125" y="4848225"/>
            <a:ext cx="742950" cy="1502859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57151</xdr:colOff>
      <xdr:row>12</xdr:row>
      <xdr:rowOff>85725</xdr:rowOff>
    </xdr:from>
    <xdr:to>
      <xdr:col>10</xdr:col>
      <xdr:colOff>571501</xdr:colOff>
      <xdr:row>17</xdr:row>
      <xdr:rowOff>304800</xdr:rowOff>
    </xdr:to>
    <xdr:grpSp>
      <xdr:nvGrpSpPr>
        <xdr:cNvPr id="35" name="Группа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GrpSpPr/>
      </xdr:nvGrpSpPr>
      <xdr:grpSpPr bwMode="auto">
        <a:xfrm>
          <a:off x="5353051" y="2828925"/>
          <a:ext cx="2343150" cy="1628775"/>
          <a:chOff x="10553700" y="4531078"/>
          <a:chExt cx="4192041" cy="2774599"/>
        </a:xfrm>
      </xdr:grpSpPr>
      <xdr:pic>
        <xdr:nvPicPr>
          <xdr:cNvPr id="36" name="Рисунок 35" descr="73.jpg">
            <a:extLst>
              <a:ext uri="{FF2B5EF4-FFF2-40B4-BE49-F238E27FC236}">
                <a16:creationId xmlns:a16="http://schemas.microsoft.com/office/drawing/2014/main" id="{00000000-0008-0000-03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/>
          <a:srcRect l="55625" t="15495" r="9831" b="35328"/>
          <a:stretch/>
        </xdr:blipFill>
        <xdr:spPr bwMode="auto">
          <a:xfrm>
            <a:off x="11903272" y="4562476"/>
            <a:ext cx="1381126" cy="2743201"/>
          </a:xfrm>
          <a:prstGeom prst="rect">
            <a:avLst/>
          </a:prstGeom>
        </xdr:spPr>
      </xdr:pic>
      <xdr:pic>
        <xdr:nvPicPr>
          <xdr:cNvPr id="37" name="Рисунок 36" descr="74.jpg">
            <a:extLst>
              <a:ext uri="{FF2B5EF4-FFF2-40B4-BE49-F238E27FC236}">
                <a16:creationId xmlns:a16="http://schemas.microsoft.com/office/drawing/2014/main" id="{00000000-0008-0000-03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/>
          <a:srcRect l="17094" t="15026" r="45744" b="35456"/>
          <a:stretch/>
        </xdr:blipFill>
        <xdr:spPr bwMode="auto">
          <a:xfrm>
            <a:off x="13259841" y="4531078"/>
            <a:ext cx="1485900" cy="2762251"/>
          </a:xfrm>
          <a:prstGeom prst="rect">
            <a:avLst/>
          </a:prstGeom>
        </xdr:spPr>
      </xdr:pic>
      <xdr:pic>
        <xdr:nvPicPr>
          <xdr:cNvPr id="38" name="Рисунок 37" descr="73.jpg">
            <a:extLst>
              <a:ext uri="{FF2B5EF4-FFF2-40B4-BE49-F238E27FC236}">
                <a16:creationId xmlns:a16="http://schemas.microsoft.com/office/drawing/2014/main" id="{00000000-0008-0000-03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/>
          <a:srcRect l="13460" t="14983" r="51045" b="35670"/>
          <a:stretch/>
        </xdr:blipFill>
        <xdr:spPr bwMode="auto">
          <a:xfrm>
            <a:off x="10553700" y="4543425"/>
            <a:ext cx="1419225" cy="2752725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95252</xdr:colOff>
      <xdr:row>12</xdr:row>
      <xdr:rowOff>57149</xdr:rowOff>
    </xdr:from>
    <xdr:to>
      <xdr:col>15</xdr:col>
      <xdr:colOff>847726</xdr:colOff>
      <xdr:row>17</xdr:row>
      <xdr:rowOff>295274</xdr:rowOff>
    </xdr:to>
    <xdr:grpSp>
      <xdr:nvGrpSpPr>
        <xdr:cNvPr id="39" name="Группа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GrpSpPr/>
      </xdr:nvGrpSpPr>
      <xdr:grpSpPr bwMode="auto">
        <a:xfrm>
          <a:off x="7829552" y="2800349"/>
          <a:ext cx="3190874" cy="1647825"/>
          <a:chOff x="7981951" y="2857500"/>
          <a:chExt cx="3320255" cy="1676400"/>
        </a:xfrm>
      </xdr:grpSpPr>
      <xdr:pic>
        <xdr:nvPicPr>
          <xdr:cNvPr id="40" name="Рисунок 39" descr="63.jpg">
            <a:extLst>
              <a:ext uri="{FF2B5EF4-FFF2-40B4-BE49-F238E27FC236}">
                <a16:creationId xmlns:a16="http://schemas.microsoft.com/office/drawing/2014/main" id="{00000000-0008-0000-0300-00002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/>
          <a:srcRect l="55267" t="15239" r="8762" b="35414"/>
          <a:stretch/>
        </xdr:blipFill>
        <xdr:spPr bwMode="auto">
          <a:xfrm>
            <a:off x="8801101" y="2880386"/>
            <a:ext cx="858970" cy="1643989"/>
          </a:xfrm>
          <a:prstGeom prst="rect">
            <a:avLst/>
          </a:prstGeom>
        </xdr:spPr>
      </xdr:pic>
      <xdr:pic>
        <xdr:nvPicPr>
          <xdr:cNvPr id="41" name="Рисунок 40" descr="64.jpg">
            <a:extLst>
              <a:ext uri="{FF2B5EF4-FFF2-40B4-BE49-F238E27FC236}">
                <a16:creationId xmlns:a16="http://schemas.microsoft.com/office/drawing/2014/main" id="{00000000-0008-0000-0300-00002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/>
          <a:srcRect l="10304" t="15452" r="54916" b="36054"/>
          <a:stretch/>
        </xdr:blipFill>
        <xdr:spPr bwMode="auto">
          <a:xfrm>
            <a:off x="9639300" y="2880253"/>
            <a:ext cx="830527" cy="1615546"/>
          </a:xfrm>
          <a:prstGeom prst="rect">
            <a:avLst/>
          </a:prstGeom>
        </xdr:spPr>
      </xdr:pic>
      <xdr:pic>
        <xdr:nvPicPr>
          <xdr:cNvPr id="42" name="Рисунок 41" descr="64.jpg">
            <a:extLst>
              <a:ext uri="{FF2B5EF4-FFF2-40B4-BE49-F238E27FC236}">
                <a16:creationId xmlns:a16="http://schemas.microsoft.com/office/drawing/2014/main" id="{00000000-0008-0000-0300-00002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/>
          <a:srcRect l="50801" t="15111" r="13465" b="35712"/>
          <a:stretch/>
        </xdr:blipFill>
        <xdr:spPr bwMode="auto">
          <a:xfrm>
            <a:off x="10448924" y="2857500"/>
            <a:ext cx="853281" cy="1638300"/>
          </a:xfrm>
          <a:prstGeom prst="rect">
            <a:avLst/>
          </a:prstGeom>
        </xdr:spPr>
      </xdr:pic>
      <xdr:pic>
        <xdr:nvPicPr>
          <xdr:cNvPr id="43" name="Рисунок 42" descr="63.jpg">
            <a:extLst>
              <a:ext uri="{FF2B5EF4-FFF2-40B4-BE49-F238E27FC236}">
                <a16:creationId xmlns:a16="http://schemas.microsoft.com/office/drawing/2014/main" id="{00000000-0008-0000-03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/>
          <a:srcRect l="14293" t="15580" r="50212" b="35241"/>
          <a:stretch/>
        </xdr:blipFill>
        <xdr:spPr bwMode="auto">
          <a:xfrm>
            <a:off x="7981951" y="2895600"/>
            <a:ext cx="847592" cy="1638300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123827</xdr:colOff>
      <xdr:row>18</xdr:row>
      <xdr:rowOff>38100</xdr:rowOff>
    </xdr:from>
    <xdr:to>
      <xdr:col>10</xdr:col>
      <xdr:colOff>200025</xdr:colOff>
      <xdr:row>22</xdr:row>
      <xdr:rowOff>228600</xdr:rowOff>
    </xdr:to>
    <xdr:grpSp>
      <xdr:nvGrpSpPr>
        <xdr:cNvPr id="44" name="Группа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GrpSpPr/>
      </xdr:nvGrpSpPr>
      <xdr:grpSpPr bwMode="auto">
        <a:xfrm>
          <a:off x="5419727" y="4533900"/>
          <a:ext cx="1904998" cy="1257300"/>
          <a:chOff x="3438525" y="5305425"/>
          <a:chExt cx="5114925" cy="3448050"/>
        </a:xfrm>
      </xdr:grpSpPr>
      <xdr:pic>
        <xdr:nvPicPr>
          <xdr:cNvPr id="45" name="Рисунок 44" descr="32-33 Вента.JPG">
            <a:extLst>
              <a:ext uri="{FF2B5EF4-FFF2-40B4-BE49-F238E27FC236}">
                <a16:creationId xmlns:a16="http://schemas.microsoft.com/office/drawing/2014/main" id="{00000000-0008-0000-03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/>
          <a:srcRect l="57189" t="16432" r="26828" b="36723"/>
          <a:stretch/>
        </xdr:blipFill>
        <xdr:spPr bwMode="auto">
          <a:xfrm>
            <a:off x="3438525" y="5305425"/>
            <a:ext cx="1676400" cy="3429000"/>
          </a:xfrm>
          <a:prstGeom prst="rect">
            <a:avLst/>
          </a:prstGeom>
        </xdr:spPr>
      </xdr:pic>
      <xdr:pic>
        <xdr:nvPicPr>
          <xdr:cNvPr id="46" name="Рисунок 45" descr="34-35 Вента1.JPG">
            <a:extLst>
              <a:ext uri="{FF2B5EF4-FFF2-40B4-BE49-F238E27FC236}">
                <a16:creationId xmlns:a16="http://schemas.microsoft.com/office/drawing/2014/main" id="{00000000-0008-0000-03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/>
          <a:srcRect l="5449" t="16335" r="78568" b="36560"/>
          <a:stretch/>
        </xdr:blipFill>
        <xdr:spPr bwMode="auto">
          <a:xfrm>
            <a:off x="6877050" y="5305425"/>
            <a:ext cx="1676400" cy="3448050"/>
          </a:xfrm>
          <a:prstGeom prst="rect">
            <a:avLst/>
          </a:prstGeom>
        </xdr:spPr>
      </xdr:pic>
      <xdr:pic>
        <xdr:nvPicPr>
          <xdr:cNvPr id="47" name="Рисунок 46" descr="32-33 Вента.JPG">
            <a:extLst>
              <a:ext uri="{FF2B5EF4-FFF2-40B4-BE49-F238E27FC236}">
                <a16:creationId xmlns:a16="http://schemas.microsoft.com/office/drawing/2014/main" id="{00000000-0008-0000-03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/>
          <a:srcRect l="78530" t="16432" r="5486" b="36593"/>
          <a:stretch/>
        </xdr:blipFill>
        <xdr:spPr bwMode="auto">
          <a:xfrm>
            <a:off x="5200650" y="5305425"/>
            <a:ext cx="1676400" cy="3438525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304798</xdr:colOff>
      <xdr:row>18</xdr:row>
      <xdr:rowOff>1</xdr:rowOff>
    </xdr:from>
    <xdr:to>
      <xdr:col>14</xdr:col>
      <xdr:colOff>381000</xdr:colOff>
      <xdr:row>22</xdr:row>
      <xdr:rowOff>228601</xdr:rowOff>
    </xdr:to>
    <xdr:grpSp>
      <xdr:nvGrpSpPr>
        <xdr:cNvPr id="48" name="Группа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GrpSpPr/>
      </xdr:nvGrpSpPr>
      <xdr:grpSpPr bwMode="auto">
        <a:xfrm>
          <a:off x="7429498" y="4495801"/>
          <a:ext cx="2514602" cy="1295400"/>
          <a:chOff x="3305175" y="4810125"/>
          <a:chExt cx="6705600" cy="3524250"/>
        </a:xfrm>
      </xdr:grpSpPr>
      <xdr:pic>
        <xdr:nvPicPr>
          <xdr:cNvPr id="49" name="Рисунок 48" descr="28-29 Консул.jpg">
            <a:extLst>
              <a:ext uri="{FF2B5EF4-FFF2-40B4-BE49-F238E27FC236}">
                <a16:creationId xmlns:a16="http://schemas.microsoft.com/office/drawing/2014/main" id="{00000000-0008-0000-0300-00003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/>
          <a:srcRect l="78303" t="15976" r="5441" b="36268"/>
          <a:stretch/>
        </xdr:blipFill>
        <xdr:spPr bwMode="auto">
          <a:xfrm>
            <a:off x="4953000" y="4838700"/>
            <a:ext cx="1704975" cy="3495675"/>
          </a:xfrm>
          <a:prstGeom prst="rect">
            <a:avLst/>
          </a:prstGeom>
        </xdr:spPr>
      </xdr:pic>
      <xdr:pic>
        <xdr:nvPicPr>
          <xdr:cNvPr id="50" name="Рисунок 49" descr="30-31 Консул1.JPG">
            <a:extLst>
              <a:ext uri="{FF2B5EF4-FFF2-40B4-BE49-F238E27FC236}">
                <a16:creationId xmlns:a16="http://schemas.microsoft.com/office/drawing/2014/main" id="{00000000-0008-0000-03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/>
          <a:srcRect l="5585" t="15619" r="78614" b="36365"/>
          <a:stretch/>
        </xdr:blipFill>
        <xdr:spPr bwMode="auto">
          <a:xfrm>
            <a:off x="6667500" y="4810125"/>
            <a:ext cx="1657350" cy="3514725"/>
          </a:xfrm>
          <a:prstGeom prst="rect">
            <a:avLst/>
          </a:prstGeom>
        </xdr:spPr>
      </xdr:pic>
      <xdr:pic>
        <xdr:nvPicPr>
          <xdr:cNvPr id="51" name="Рисунок 50" descr="30-31 Консул1.JPG">
            <a:extLst>
              <a:ext uri="{FF2B5EF4-FFF2-40B4-BE49-F238E27FC236}">
                <a16:creationId xmlns:a16="http://schemas.microsoft.com/office/drawing/2014/main" id="{00000000-0008-0000-0300-00003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/>
          <a:srcRect l="26653" t="15619" r="57182" b="36365"/>
          <a:stretch/>
        </xdr:blipFill>
        <xdr:spPr bwMode="auto">
          <a:xfrm>
            <a:off x="8315325" y="4819650"/>
            <a:ext cx="1695450" cy="3514725"/>
          </a:xfrm>
          <a:prstGeom prst="rect">
            <a:avLst/>
          </a:prstGeom>
        </xdr:spPr>
      </xdr:pic>
      <xdr:pic>
        <xdr:nvPicPr>
          <xdr:cNvPr id="52" name="Рисунок 51" descr="28-29 Консул.jpg"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/>
          <a:srcRect l="57325" t="15976" r="26692" b="36658"/>
          <a:stretch/>
        </xdr:blipFill>
        <xdr:spPr bwMode="auto">
          <a:xfrm>
            <a:off x="3305175" y="4838700"/>
            <a:ext cx="1676400" cy="3467100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1001562</xdr:colOff>
      <xdr:row>19</xdr:row>
      <xdr:rowOff>98771</xdr:rowOff>
    </xdr:from>
    <xdr:to>
      <xdr:col>17</xdr:col>
      <xdr:colOff>260959</xdr:colOff>
      <xdr:row>24</xdr:row>
      <xdr:rowOff>39143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 bwMode="auto">
        <a:xfrm>
          <a:off x="11987062" y="5845521"/>
          <a:ext cx="1513647" cy="1527872"/>
          <a:chOff x="5986659" y="11909669"/>
          <a:chExt cx="1757166" cy="1730132"/>
        </a:xfrm>
      </xdr:grpSpPr>
      <xdr:pic>
        <xdr:nvPicPr>
          <xdr:cNvPr id="3" name="Рисунок 2" descr="Рондо.jpg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/>
        </xdr:blipFill>
        <xdr:spPr bwMode="auto">
          <a:xfrm flipH="1">
            <a:off x="5986659" y="11929177"/>
            <a:ext cx="855433" cy="1707446"/>
          </a:xfrm>
          <a:prstGeom prst="rect">
            <a:avLst/>
          </a:prstGeom>
        </xdr:spPr>
      </xdr:pic>
      <xdr:pic>
        <xdr:nvPicPr>
          <xdr:cNvPr id="4" name="Рисунок 3" descr="Рондо..jpg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/>
        </xdr:blipFill>
        <xdr:spPr bwMode="auto">
          <a:xfrm flipH="1">
            <a:off x="6877050" y="11909669"/>
            <a:ext cx="866775" cy="1730132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99890</xdr:colOff>
      <xdr:row>7</xdr:row>
      <xdr:rowOff>238124</xdr:rowOff>
    </xdr:from>
    <xdr:to>
      <xdr:col>14</xdr:col>
      <xdr:colOff>507999</xdr:colOff>
      <xdr:row>12</xdr:row>
      <xdr:rowOff>58963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pSpPr/>
      </xdr:nvGrpSpPr>
      <xdr:grpSpPr bwMode="auto">
        <a:xfrm>
          <a:off x="6862640" y="1444624"/>
          <a:ext cx="4027609" cy="1852839"/>
          <a:chOff x="5934075" y="1371600"/>
          <a:chExt cx="3540976" cy="1485900"/>
        </a:xfrm>
      </xdr:grpSpPr>
      <xdr:pic>
        <xdr:nvPicPr>
          <xdr:cNvPr id="20" name="Рисунок 18" descr="Прайм1.jpg">
            <a:extLst>
              <a:ext uri="{FF2B5EF4-FFF2-40B4-BE49-F238E27FC236}">
                <a16:creationId xmlns:a16="http://schemas.microsoft.com/office/drawing/2014/main" id="{00000000-0008-0000-04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rcRect l="9543" t="15960" r="56661" b="35875"/>
          <a:stretch/>
        </xdr:blipFill>
        <xdr:spPr bwMode="auto">
          <a:xfrm>
            <a:off x="5934075" y="1409699"/>
            <a:ext cx="709021" cy="1428751"/>
          </a:xfrm>
          <a:prstGeom prst="rect">
            <a:avLst/>
          </a:prstGeom>
        </xdr:spPr>
      </xdr:pic>
      <xdr:pic>
        <xdr:nvPicPr>
          <xdr:cNvPr id="21" name="Рисунок 19" descr="Прайм2.jpg">
            <a:extLst>
              <a:ext uri="{FF2B5EF4-FFF2-40B4-BE49-F238E27FC236}">
                <a16:creationId xmlns:a16="http://schemas.microsoft.com/office/drawing/2014/main" id="{00000000-0008-0000-04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rcRect l="56561" t="16887" r="11631" b="36373"/>
          <a:stretch/>
        </xdr:blipFill>
        <xdr:spPr bwMode="auto">
          <a:xfrm>
            <a:off x="8810625" y="1438274"/>
            <a:ext cx="664426" cy="1381125"/>
          </a:xfrm>
          <a:prstGeom prst="rect">
            <a:avLst/>
          </a:prstGeom>
        </xdr:spPr>
      </xdr:pic>
      <xdr:pic>
        <xdr:nvPicPr>
          <xdr:cNvPr id="22" name="Рисунок 20" descr="Прайм3.jpg">
            <a:extLst>
              <a:ext uri="{FF2B5EF4-FFF2-40B4-BE49-F238E27FC236}">
                <a16:creationId xmlns:a16="http://schemas.microsoft.com/office/drawing/2014/main" id="{00000000-0008-0000-04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rcRect l="30418" t="15249" r="34990" b="34876"/>
          <a:stretch/>
        </xdr:blipFill>
        <xdr:spPr bwMode="auto">
          <a:xfrm>
            <a:off x="8029575" y="1371600"/>
            <a:ext cx="738705" cy="1485900"/>
          </a:xfrm>
          <a:prstGeom prst="rect">
            <a:avLst/>
          </a:prstGeom>
        </xdr:spPr>
      </xdr:pic>
      <xdr:pic>
        <xdr:nvPicPr>
          <xdr:cNvPr id="23" name="Рисунок 21" descr="Прайм Интерьер.jpg">
            <a:extLst>
              <a:ext uri="{FF2B5EF4-FFF2-40B4-BE49-F238E27FC236}">
                <a16:creationId xmlns:a16="http://schemas.microsoft.com/office/drawing/2014/main" id="{00000000-0008-0000-04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rcRect l="11718" t="15441" r="64218" b="9962"/>
          <a:stretch/>
        </xdr:blipFill>
        <xdr:spPr bwMode="auto">
          <a:xfrm flipH="1">
            <a:off x="7368144" y="1428750"/>
            <a:ext cx="629550" cy="1390650"/>
          </a:xfrm>
          <a:prstGeom prst="rect">
            <a:avLst/>
          </a:prstGeom>
        </xdr:spPr>
      </xdr:pic>
      <xdr:pic>
        <xdr:nvPicPr>
          <xdr:cNvPr id="24" name="Рисунок 22" descr="Прайм1.jpg">
            <a:extLst>
              <a:ext uri="{FF2B5EF4-FFF2-40B4-BE49-F238E27FC236}">
                <a16:creationId xmlns:a16="http://schemas.microsoft.com/office/drawing/2014/main" id="{00000000-0008-0000-04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rcRect l="51291" t="15390" r="15310" b="36160"/>
          <a:stretch/>
        </xdr:blipFill>
        <xdr:spPr bwMode="auto">
          <a:xfrm>
            <a:off x="6629400" y="1393145"/>
            <a:ext cx="695325" cy="1445305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114041</xdr:colOff>
      <xdr:row>70</xdr:row>
      <xdr:rowOff>256388</xdr:rowOff>
    </xdr:from>
    <xdr:to>
      <xdr:col>8</xdr:col>
      <xdr:colOff>67661</xdr:colOff>
      <xdr:row>75</xdr:row>
      <xdr:rowOff>88088</xdr:rowOff>
    </xdr:to>
    <xdr:pic>
      <xdr:nvPicPr>
        <xdr:cNvPr id="25" name="Рисунок 23" descr="Престиж Парма.jpg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l="51326" t="14806" r="14379" b="31081"/>
        <a:stretch/>
      </xdr:blipFill>
      <xdr:spPr bwMode="auto">
        <a:xfrm>
          <a:off x="6037808" y="17701494"/>
          <a:ext cx="825411" cy="1593168"/>
        </a:xfrm>
        <a:prstGeom prst="rect">
          <a:avLst/>
        </a:prstGeom>
      </xdr:spPr>
    </xdr:pic>
    <xdr:clientData/>
  </xdr:twoCellAnchor>
  <xdr:twoCellAnchor>
    <xdr:from>
      <xdr:col>11</xdr:col>
      <xdr:colOff>277848</xdr:colOff>
      <xdr:row>19</xdr:row>
      <xdr:rowOff>103980</xdr:rowOff>
    </xdr:from>
    <xdr:to>
      <xdr:col>15</xdr:col>
      <xdr:colOff>991643</xdr:colOff>
      <xdr:row>24</xdr:row>
      <xdr:rowOff>52190</xdr:rowOff>
    </xdr:to>
    <xdr:grpSp>
      <xdr:nvGrpSpPr>
        <xdr:cNvPr id="7" name="Группа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pSpPr/>
      </xdr:nvGrpSpPr>
      <xdr:grpSpPr bwMode="auto">
        <a:xfrm>
          <a:off x="8850348" y="5850730"/>
          <a:ext cx="3126795" cy="1535710"/>
          <a:chOff x="5895975" y="4845156"/>
          <a:chExt cx="3848100" cy="1505928"/>
        </a:xfrm>
      </xdr:grpSpPr>
      <xdr:pic>
        <xdr:nvPicPr>
          <xdr:cNvPr id="30" name="Рисунок 27" descr="Галант2.jpg">
            <a:extLst>
              <a:ext uri="{FF2B5EF4-FFF2-40B4-BE49-F238E27FC236}">
                <a16:creationId xmlns:a16="http://schemas.microsoft.com/office/drawing/2014/main" id="{00000000-0008-0000-04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rcRect l="56360" t="16366" r="10174" b="35657"/>
          <a:stretch/>
        </xdr:blipFill>
        <xdr:spPr bwMode="auto">
          <a:xfrm>
            <a:off x="8209817" y="4848087"/>
            <a:ext cx="729090" cy="1491807"/>
          </a:xfrm>
          <a:prstGeom prst="rect">
            <a:avLst/>
          </a:prstGeom>
        </xdr:spPr>
      </xdr:pic>
      <xdr:pic>
        <xdr:nvPicPr>
          <xdr:cNvPr id="31" name="Рисунок 28" descr="Галант1.JPG">
            <a:extLst>
              <a:ext uri="{FF2B5EF4-FFF2-40B4-BE49-F238E27FC236}">
                <a16:creationId xmlns:a16="http://schemas.microsoft.com/office/drawing/2014/main" id="{00000000-0008-0000-04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rcRect l="9993" t="15476" r="56325" b="35309"/>
          <a:stretch/>
        </xdr:blipFill>
        <xdr:spPr bwMode="auto">
          <a:xfrm>
            <a:off x="5895975" y="4845156"/>
            <a:ext cx="713524" cy="1489123"/>
          </a:xfrm>
          <a:prstGeom prst="rect">
            <a:avLst/>
          </a:prstGeom>
        </xdr:spPr>
      </xdr:pic>
      <xdr:pic>
        <xdr:nvPicPr>
          <xdr:cNvPr id="32" name="Рисунок 29" descr="Галант1.JPG">
            <a:extLst>
              <a:ext uri="{FF2B5EF4-FFF2-40B4-BE49-F238E27FC236}">
                <a16:creationId xmlns:a16="http://schemas.microsoft.com/office/drawing/2014/main" id="{00000000-0008-0000-04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rcRect l="51016" t="15631" r="14653" b="35928"/>
          <a:stretch/>
        </xdr:blipFill>
        <xdr:spPr bwMode="auto">
          <a:xfrm>
            <a:off x="6657975" y="4845975"/>
            <a:ext cx="727244" cy="1472491"/>
          </a:xfrm>
          <a:prstGeom prst="rect">
            <a:avLst/>
          </a:prstGeom>
        </xdr:spPr>
      </xdr:pic>
      <xdr:pic>
        <xdr:nvPicPr>
          <xdr:cNvPr id="33" name="Рисунок 30" descr="Галант2.jpg">
            <a:extLst>
              <a:ext uri="{FF2B5EF4-FFF2-40B4-BE49-F238E27FC236}">
                <a16:creationId xmlns:a16="http://schemas.microsoft.com/office/drawing/2014/main" id="{00000000-0008-0000-04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rcRect l="13177" t="15747" r="53141" b="35967"/>
          <a:stretch/>
        </xdr:blipFill>
        <xdr:spPr bwMode="auto">
          <a:xfrm>
            <a:off x="7419974" y="4850144"/>
            <a:ext cx="733793" cy="1498647"/>
          </a:xfrm>
          <a:prstGeom prst="rect">
            <a:avLst/>
          </a:prstGeom>
        </xdr:spPr>
      </xdr:pic>
      <xdr:pic>
        <xdr:nvPicPr>
          <xdr:cNvPr id="34" name="Рисунок 31" descr="Галант3.1.jpg">
            <a:extLst>
              <a:ext uri="{FF2B5EF4-FFF2-40B4-BE49-F238E27FC236}">
                <a16:creationId xmlns:a16="http://schemas.microsoft.com/office/drawing/2014/main" id="{00000000-0008-0000-04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rcRect l="30551" t="15708" r="34930" b="35223"/>
          <a:stretch/>
        </xdr:blipFill>
        <xdr:spPr bwMode="auto">
          <a:xfrm>
            <a:off x="9001125" y="4848225"/>
            <a:ext cx="742950" cy="1502859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181006</xdr:colOff>
      <xdr:row>13</xdr:row>
      <xdr:rowOff>51397</xdr:rowOff>
    </xdr:from>
    <xdr:to>
      <xdr:col>15</xdr:col>
      <xdr:colOff>700475</xdr:colOff>
      <xdr:row>18</xdr:row>
      <xdr:rowOff>121825</xdr:rowOff>
    </xdr:to>
    <xdr:grpSp>
      <xdr:nvGrpSpPr>
        <xdr:cNvPr id="8" name="Группа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pSpPr/>
      </xdr:nvGrpSpPr>
      <xdr:grpSpPr bwMode="auto">
        <a:xfrm>
          <a:off x="9356756" y="4020147"/>
          <a:ext cx="2329219" cy="1657928"/>
          <a:chOff x="10553700" y="4531078"/>
          <a:chExt cx="4192041" cy="2774599"/>
        </a:xfrm>
      </xdr:grpSpPr>
      <xdr:pic>
        <xdr:nvPicPr>
          <xdr:cNvPr id="36" name="Рисунок 33" descr="73.jpg">
            <a:extLst>
              <a:ext uri="{FF2B5EF4-FFF2-40B4-BE49-F238E27FC236}">
                <a16:creationId xmlns:a16="http://schemas.microsoft.com/office/drawing/2014/main" id="{00000000-0008-0000-04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rcRect l="55625" t="15495" r="9831" b="35328"/>
          <a:stretch/>
        </xdr:blipFill>
        <xdr:spPr bwMode="auto">
          <a:xfrm>
            <a:off x="11903272" y="4562476"/>
            <a:ext cx="1381126" cy="2743201"/>
          </a:xfrm>
          <a:prstGeom prst="rect">
            <a:avLst/>
          </a:prstGeom>
        </xdr:spPr>
      </xdr:pic>
      <xdr:pic>
        <xdr:nvPicPr>
          <xdr:cNvPr id="37" name="Рисунок 34" descr="74.jpg">
            <a:extLst>
              <a:ext uri="{FF2B5EF4-FFF2-40B4-BE49-F238E27FC236}">
                <a16:creationId xmlns:a16="http://schemas.microsoft.com/office/drawing/2014/main" id="{00000000-0008-0000-04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rcRect l="17094" t="15026" r="45744" b="35456"/>
          <a:stretch/>
        </xdr:blipFill>
        <xdr:spPr bwMode="auto">
          <a:xfrm>
            <a:off x="13259841" y="4531078"/>
            <a:ext cx="1485900" cy="2762251"/>
          </a:xfrm>
          <a:prstGeom prst="rect">
            <a:avLst/>
          </a:prstGeom>
        </xdr:spPr>
      </xdr:pic>
      <xdr:pic>
        <xdr:nvPicPr>
          <xdr:cNvPr id="38" name="Рисунок 35" descr="73.jpg">
            <a:extLst>
              <a:ext uri="{FF2B5EF4-FFF2-40B4-BE49-F238E27FC236}">
                <a16:creationId xmlns:a16="http://schemas.microsoft.com/office/drawing/2014/main" id="{00000000-0008-0000-04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rcRect l="13460" t="14983" r="51045" b="35670"/>
          <a:stretch/>
        </xdr:blipFill>
        <xdr:spPr bwMode="auto">
          <a:xfrm>
            <a:off x="10553700" y="4543425"/>
            <a:ext cx="1419225" cy="2752725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27775</xdr:colOff>
      <xdr:row>13</xdr:row>
      <xdr:rowOff>56589</xdr:rowOff>
    </xdr:from>
    <xdr:to>
      <xdr:col>12</xdr:col>
      <xdr:colOff>166996</xdr:colOff>
      <xdr:row>18</xdr:row>
      <xdr:rowOff>151187</xdr:rowOff>
    </xdr:to>
    <xdr:grpSp>
      <xdr:nvGrpSpPr>
        <xdr:cNvPr id="9" name="Группа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pSpPr/>
      </xdr:nvGrpSpPr>
      <xdr:grpSpPr bwMode="auto">
        <a:xfrm>
          <a:off x="5917400" y="4025339"/>
          <a:ext cx="3425346" cy="1682098"/>
          <a:chOff x="7981951" y="2857500"/>
          <a:chExt cx="3320255" cy="1676400"/>
        </a:xfrm>
      </xdr:grpSpPr>
      <xdr:pic>
        <xdr:nvPicPr>
          <xdr:cNvPr id="40" name="Рисунок 37" descr="63.jpg">
            <a:extLst>
              <a:ext uri="{FF2B5EF4-FFF2-40B4-BE49-F238E27FC236}">
                <a16:creationId xmlns:a16="http://schemas.microsoft.com/office/drawing/2014/main" id="{00000000-0008-0000-0400-00002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/>
          <a:srcRect l="55267" t="15239" r="8762" b="35414"/>
          <a:stretch/>
        </xdr:blipFill>
        <xdr:spPr bwMode="auto">
          <a:xfrm>
            <a:off x="8801101" y="2880386"/>
            <a:ext cx="858970" cy="1643989"/>
          </a:xfrm>
          <a:prstGeom prst="rect">
            <a:avLst/>
          </a:prstGeom>
        </xdr:spPr>
      </xdr:pic>
      <xdr:pic>
        <xdr:nvPicPr>
          <xdr:cNvPr id="41" name="Рисунок 38" descr="64.jpg">
            <a:extLst>
              <a:ext uri="{FF2B5EF4-FFF2-40B4-BE49-F238E27FC236}">
                <a16:creationId xmlns:a16="http://schemas.microsoft.com/office/drawing/2014/main" id="{00000000-0008-0000-0400-00002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/>
          <a:srcRect l="10304" t="15452" r="54916" b="36054"/>
          <a:stretch/>
        </xdr:blipFill>
        <xdr:spPr bwMode="auto">
          <a:xfrm>
            <a:off x="9639300" y="2880253"/>
            <a:ext cx="830527" cy="1615546"/>
          </a:xfrm>
          <a:prstGeom prst="rect">
            <a:avLst/>
          </a:prstGeom>
        </xdr:spPr>
      </xdr:pic>
      <xdr:pic>
        <xdr:nvPicPr>
          <xdr:cNvPr id="42" name="Рисунок 39" descr="64.jpg">
            <a:extLst>
              <a:ext uri="{FF2B5EF4-FFF2-40B4-BE49-F238E27FC236}">
                <a16:creationId xmlns:a16="http://schemas.microsoft.com/office/drawing/2014/main" id="{00000000-0008-0000-0400-00002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/>
          <a:srcRect l="50801" t="15111" r="13465" b="35712"/>
          <a:stretch/>
        </xdr:blipFill>
        <xdr:spPr bwMode="auto">
          <a:xfrm>
            <a:off x="10448924" y="2857500"/>
            <a:ext cx="853281" cy="1638300"/>
          </a:xfrm>
          <a:prstGeom prst="rect">
            <a:avLst/>
          </a:prstGeom>
        </xdr:spPr>
      </xdr:pic>
      <xdr:pic>
        <xdr:nvPicPr>
          <xdr:cNvPr id="43" name="Рисунок 40" descr="63.jpg">
            <a:extLst>
              <a:ext uri="{FF2B5EF4-FFF2-40B4-BE49-F238E27FC236}">
                <a16:creationId xmlns:a16="http://schemas.microsoft.com/office/drawing/2014/main" id="{00000000-0008-0000-04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/>
          <a:srcRect l="14293" t="15580" r="50212" b="35241"/>
          <a:stretch/>
        </xdr:blipFill>
        <xdr:spPr bwMode="auto">
          <a:xfrm>
            <a:off x="7981951" y="2895600"/>
            <a:ext cx="847592" cy="1638300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56688</xdr:colOff>
      <xdr:row>19</xdr:row>
      <xdr:rowOff>100265</xdr:rowOff>
    </xdr:from>
    <xdr:to>
      <xdr:col>11</xdr:col>
      <xdr:colOff>234863</xdr:colOff>
      <xdr:row>24</xdr:row>
      <xdr:rowOff>13045</xdr:rowOff>
    </xdr:to>
    <xdr:grpSp>
      <xdr:nvGrpSpPr>
        <xdr:cNvPr id="10" name="Группа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pSpPr/>
      </xdr:nvGrpSpPr>
      <xdr:grpSpPr bwMode="auto">
        <a:xfrm>
          <a:off x="5946313" y="5847015"/>
          <a:ext cx="2861050" cy="1500280"/>
          <a:chOff x="3305175" y="4810125"/>
          <a:chExt cx="6705600" cy="3524250"/>
        </a:xfrm>
      </xdr:grpSpPr>
      <xdr:pic>
        <xdr:nvPicPr>
          <xdr:cNvPr id="49" name="Рисунок 42" descr="28-29 Консул.jpg">
            <a:extLst>
              <a:ext uri="{FF2B5EF4-FFF2-40B4-BE49-F238E27FC236}">
                <a16:creationId xmlns:a16="http://schemas.microsoft.com/office/drawing/2014/main" id="{00000000-0008-0000-0400-00003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/>
          <a:srcRect l="78303" t="15976" r="5441" b="36268"/>
          <a:stretch/>
        </xdr:blipFill>
        <xdr:spPr bwMode="auto">
          <a:xfrm>
            <a:off x="4953000" y="4838700"/>
            <a:ext cx="1704975" cy="3495675"/>
          </a:xfrm>
          <a:prstGeom prst="rect">
            <a:avLst/>
          </a:prstGeom>
        </xdr:spPr>
      </xdr:pic>
      <xdr:pic>
        <xdr:nvPicPr>
          <xdr:cNvPr id="50" name="Рисунок 43" descr="30-31 Консул1.JPG">
            <a:extLst>
              <a:ext uri="{FF2B5EF4-FFF2-40B4-BE49-F238E27FC236}">
                <a16:creationId xmlns:a16="http://schemas.microsoft.com/office/drawing/2014/main" id="{00000000-0008-0000-04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/>
          <a:srcRect l="5585" t="15619" r="78614" b="36365"/>
          <a:stretch/>
        </xdr:blipFill>
        <xdr:spPr bwMode="auto">
          <a:xfrm>
            <a:off x="6667500" y="4810125"/>
            <a:ext cx="1657350" cy="3514725"/>
          </a:xfrm>
          <a:prstGeom prst="rect">
            <a:avLst/>
          </a:prstGeom>
        </xdr:spPr>
      </xdr:pic>
      <xdr:pic>
        <xdr:nvPicPr>
          <xdr:cNvPr id="51" name="Рисунок 48" descr="30-31 Консул1.JPG">
            <a:extLst>
              <a:ext uri="{FF2B5EF4-FFF2-40B4-BE49-F238E27FC236}">
                <a16:creationId xmlns:a16="http://schemas.microsoft.com/office/drawing/2014/main" id="{00000000-0008-0000-0400-00003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/>
          <a:srcRect l="26653" t="15619" r="57182" b="36365"/>
          <a:stretch/>
        </xdr:blipFill>
        <xdr:spPr bwMode="auto">
          <a:xfrm>
            <a:off x="8315325" y="4819650"/>
            <a:ext cx="1695450" cy="3514725"/>
          </a:xfrm>
          <a:prstGeom prst="rect">
            <a:avLst/>
          </a:prstGeom>
        </xdr:spPr>
      </xdr:pic>
      <xdr:pic>
        <xdr:nvPicPr>
          <xdr:cNvPr id="52" name="Рисунок 49" descr="28-29 Консул.jpg">
            <a:extLst>
              <a:ext uri="{FF2B5EF4-FFF2-40B4-BE49-F238E27FC236}">
                <a16:creationId xmlns:a16="http://schemas.microsoft.com/office/drawing/2014/main" id="{00000000-0008-0000-0400-00003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/>
          <a:srcRect l="57325" t="15976" r="26692" b="36658"/>
          <a:stretch/>
        </xdr:blipFill>
        <xdr:spPr bwMode="auto">
          <a:xfrm>
            <a:off x="3305175" y="4838700"/>
            <a:ext cx="1676400" cy="3467100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105787</xdr:colOff>
      <xdr:row>57</xdr:row>
      <xdr:rowOff>81299</xdr:rowOff>
    </xdr:from>
    <xdr:to>
      <xdr:col>15</xdr:col>
      <xdr:colOff>143526</xdr:colOff>
      <xdr:row>60</xdr:row>
      <xdr:rowOff>378391</xdr:rowOff>
    </xdr:to>
    <xdr:grpSp>
      <xdr:nvGrpSpPr>
        <xdr:cNvPr id="11" name="Группа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pSpPr/>
      </xdr:nvGrpSpPr>
      <xdr:grpSpPr bwMode="auto">
        <a:xfrm>
          <a:off x="5995412" y="15797549"/>
          <a:ext cx="5133614" cy="1725842"/>
          <a:chOff x="5400675" y="10374171"/>
          <a:chExt cx="4553223" cy="1427304"/>
        </a:xfrm>
      </xdr:grpSpPr>
      <xdr:pic>
        <xdr:nvPicPr>
          <xdr:cNvPr id="55" name="Рисунок 54">
            <a:extLst>
              <a:ext uri="{FF2B5EF4-FFF2-40B4-BE49-F238E27FC236}">
                <a16:creationId xmlns:a16="http://schemas.microsoft.com/office/drawing/2014/main" id="{00000000-0008-0000-0400-00003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/>
          <a:srcRect l="8862" t="5090" r="7652" b="5540"/>
          <a:stretch/>
        </xdr:blipFill>
        <xdr:spPr bwMode="auto">
          <a:xfrm>
            <a:off x="6915151" y="10383697"/>
            <a:ext cx="723027" cy="1417778"/>
          </a:xfrm>
          <a:prstGeom prst="rect">
            <a:avLst/>
          </a:prstGeom>
        </xdr:spPr>
      </xdr:pic>
      <xdr:pic>
        <xdr:nvPicPr>
          <xdr:cNvPr id="56" name="Рисунок 55">
            <a:extLst>
              <a:ext uri="{FF2B5EF4-FFF2-40B4-BE49-F238E27FC236}">
                <a16:creationId xmlns:a16="http://schemas.microsoft.com/office/drawing/2014/main" id="{00000000-0008-0000-0400-00003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/>
          <a:srcRect l="9445" t="5662" r="8468" b="5221"/>
          <a:stretch/>
        </xdr:blipFill>
        <xdr:spPr bwMode="auto">
          <a:xfrm>
            <a:off x="5400675" y="10387735"/>
            <a:ext cx="710909" cy="1413739"/>
          </a:xfrm>
          <a:prstGeom prst="rect">
            <a:avLst/>
          </a:prstGeom>
        </xdr:spPr>
      </xdr:pic>
      <xdr:pic>
        <xdr:nvPicPr>
          <xdr:cNvPr id="57" name="Рисунок 56">
            <a:extLst>
              <a:ext uri="{FF2B5EF4-FFF2-40B4-BE49-F238E27FC236}">
                <a16:creationId xmlns:a16="http://schemas.microsoft.com/office/drawing/2014/main" id="{00000000-0008-0000-0400-00003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/>
          <a:srcRect l="10147" t="5026" r="6831" b="6111"/>
          <a:stretch/>
        </xdr:blipFill>
        <xdr:spPr bwMode="auto">
          <a:xfrm>
            <a:off x="6172200" y="10382250"/>
            <a:ext cx="718987" cy="1409700"/>
          </a:xfrm>
          <a:prstGeom prst="rect">
            <a:avLst/>
          </a:prstGeom>
        </xdr:spPr>
      </xdr:pic>
      <xdr:pic>
        <xdr:nvPicPr>
          <xdr:cNvPr id="58" name="Рисунок 57">
            <a:extLst>
              <a:ext uri="{FF2B5EF4-FFF2-40B4-BE49-F238E27FC236}">
                <a16:creationId xmlns:a16="http://schemas.microsoft.com/office/drawing/2014/main" id="{00000000-0008-0000-0400-00003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/>
          <a:srcRect l="8865" t="5600" r="8581" b="5793"/>
          <a:stretch/>
        </xdr:blipFill>
        <xdr:spPr bwMode="auto">
          <a:xfrm>
            <a:off x="7677150" y="10395813"/>
            <a:ext cx="714948" cy="1405661"/>
          </a:xfrm>
          <a:prstGeom prst="rect">
            <a:avLst/>
          </a:prstGeom>
        </xdr:spPr>
      </xdr:pic>
      <xdr:pic>
        <xdr:nvPicPr>
          <xdr:cNvPr id="59" name="Рисунок 58">
            <a:extLst>
              <a:ext uri="{FF2B5EF4-FFF2-40B4-BE49-F238E27FC236}">
                <a16:creationId xmlns:a16="http://schemas.microsoft.com/office/drawing/2014/main" id="{00000000-0008-0000-0400-00003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/>
          <a:srcRect l="9218" t="5283" r="7296" b="5855"/>
          <a:stretch/>
        </xdr:blipFill>
        <xdr:spPr bwMode="auto">
          <a:xfrm>
            <a:off x="8439150" y="10391775"/>
            <a:ext cx="723026" cy="1409700"/>
          </a:xfrm>
          <a:prstGeom prst="rect">
            <a:avLst/>
          </a:prstGeom>
        </xdr:spPr>
      </xdr:pic>
      <xdr:pic>
        <xdr:nvPicPr>
          <xdr:cNvPr id="60" name="Рисунок 59">
            <a:extLst>
              <a:ext uri="{FF2B5EF4-FFF2-40B4-BE49-F238E27FC236}">
                <a16:creationId xmlns:a16="http://schemas.microsoft.com/office/drawing/2014/main" id="{00000000-0008-0000-0400-00003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/>
          <a:srcRect l="7936" t="4838" r="6245" b="5790"/>
          <a:stretch/>
        </xdr:blipFill>
        <xdr:spPr bwMode="auto">
          <a:xfrm>
            <a:off x="9210675" y="10374171"/>
            <a:ext cx="743223" cy="1417779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153444</xdr:colOff>
      <xdr:row>75</xdr:row>
      <xdr:rowOff>160490</xdr:rowOff>
    </xdr:from>
    <xdr:to>
      <xdr:col>8</xdr:col>
      <xdr:colOff>67661</xdr:colOff>
      <xdr:row>80</xdr:row>
      <xdr:rowOff>71649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 l="23506" t="13095" r="27364" b="8346"/>
        <a:stretch/>
      </xdr:blipFill>
      <xdr:spPr bwMode="auto">
        <a:xfrm>
          <a:off x="6077211" y="19367065"/>
          <a:ext cx="786008" cy="1581296"/>
        </a:xfrm>
        <a:prstGeom prst="rect">
          <a:avLst/>
        </a:prstGeom>
      </xdr:spPr>
    </xdr:pic>
    <xdr:clientData/>
  </xdr:twoCellAnchor>
  <xdr:twoCellAnchor>
    <xdr:from>
      <xdr:col>7</xdr:col>
      <xdr:colOff>87573</xdr:colOff>
      <xdr:row>31</xdr:row>
      <xdr:rowOff>68036</xdr:rowOff>
    </xdr:from>
    <xdr:to>
      <xdr:col>10</xdr:col>
      <xdr:colOff>231320</xdr:colOff>
      <xdr:row>36</xdr:row>
      <xdr:rowOff>162355</xdr:rowOff>
    </xdr:to>
    <xdr:grpSp>
      <xdr:nvGrpSpPr>
        <xdr:cNvPr id="12" name="Группа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pSpPr/>
      </xdr:nvGrpSpPr>
      <xdr:grpSpPr bwMode="auto">
        <a:xfrm>
          <a:off x="5977198" y="8735786"/>
          <a:ext cx="2223372" cy="1697694"/>
          <a:chOff x="3438525" y="5305425"/>
          <a:chExt cx="5114925" cy="3448050"/>
        </a:xfrm>
      </xdr:grpSpPr>
      <xdr:pic>
        <xdr:nvPicPr>
          <xdr:cNvPr id="63" name="Рисунок 62" descr="32-33 Вента.JPG">
            <a:extLst>
              <a:ext uri="{FF2B5EF4-FFF2-40B4-BE49-F238E27FC236}">
                <a16:creationId xmlns:a16="http://schemas.microsoft.com/office/drawing/2014/main" id="{00000000-0008-0000-04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/>
          <a:srcRect l="57189" t="16432" r="26828" b="36723"/>
          <a:stretch/>
        </xdr:blipFill>
        <xdr:spPr bwMode="auto">
          <a:xfrm>
            <a:off x="3438525" y="5305425"/>
            <a:ext cx="1676400" cy="3429000"/>
          </a:xfrm>
          <a:prstGeom prst="rect">
            <a:avLst/>
          </a:prstGeom>
        </xdr:spPr>
      </xdr:pic>
      <xdr:pic>
        <xdr:nvPicPr>
          <xdr:cNvPr id="64" name="Рисунок 63" descr="34-35 Вента1.JPG">
            <a:extLst>
              <a:ext uri="{FF2B5EF4-FFF2-40B4-BE49-F238E27FC236}">
                <a16:creationId xmlns:a16="http://schemas.microsoft.com/office/drawing/2014/main" id="{00000000-0008-0000-04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/>
          <a:srcRect l="5449" t="16335" r="78568" b="36560"/>
          <a:stretch/>
        </xdr:blipFill>
        <xdr:spPr bwMode="auto">
          <a:xfrm>
            <a:off x="6877050" y="5305425"/>
            <a:ext cx="1676400" cy="3448050"/>
          </a:xfrm>
          <a:prstGeom prst="rect">
            <a:avLst/>
          </a:prstGeom>
        </xdr:spPr>
      </xdr:pic>
      <xdr:pic>
        <xdr:nvPicPr>
          <xdr:cNvPr id="65" name="Рисунок 64" descr="32-33 Вента.JPG">
            <a:extLst>
              <a:ext uri="{FF2B5EF4-FFF2-40B4-BE49-F238E27FC236}">
                <a16:creationId xmlns:a16="http://schemas.microsoft.com/office/drawing/2014/main" id="{00000000-0008-0000-04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/>
          <a:srcRect l="78530" t="16432" r="5486" b="36593"/>
          <a:stretch/>
        </xdr:blipFill>
        <xdr:spPr bwMode="auto">
          <a:xfrm>
            <a:off x="5200650" y="5305425"/>
            <a:ext cx="1676400" cy="3438525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111430</xdr:colOff>
      <xdr:row>47</xdr:row>
      <xdr:rowOff>104381</xdr:rowOff>
    </xdr:from>
    <xdr:to>
      <xdr:col>12</xdr:col>
      <xdr:colOff>175363</xdr:colOff>
      <xdr:row>56</xdr:row>
      <xdr:rowOff>48999</xdr:rowOff>
    </xdr:to>
    <xdr:grpSp>
      <xdr:nvGrpSpPr>
        <xdr:cNvPr id="13" name="Группа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pSpPr/>
      </xdr:nvGrpSpPr>
      <xdr:grpSpPr bwMode="auto">
        <a:xfrm>
          <a:off x="6001055" y="12645631"/>
          <a:ext cx="3350058" cy="2929118"/>
          <a:chOff x="5368216" y="11887200"/>
          <a:chExt cx="3109034" cy="3006708"/>
        </a:xfrm>
      </xdr:grpSpPr>
      <xdr:pic>
        <xdr:nvPicPr>
          <xdr:cNvPr id="67" name="Рисунок 66" descr="Леон 04.jpg">
            <a:extLst>
              <a:ext uri="{FF2B5EF4-FFF2-40B4-BE49-F238E27FC236}">
                <a16:creationId xmlns:a16="http://schemas.microsoft.com/office/drawing/2014/main" id="{00000000-0008-0000-0400-00004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/>
          <a:srcRect l="11617" t="13646" r="51449" b="35044"/>
          <a:stretch/>
        </xdr:blipFill>
        <xdr:spPr bwMode="auto">
          <a:xfrm>
            <a:off x="6917557" y="11896725"/>
            <a:ext cx="731018" cy="1416818"/>
          </a:xfrm>
          <a:prstGeom prst="rect">
            <a:avLst/>
          </a:prstGeom>
        </xdr:spPr>
      </xdr:pic>
      <xdr:grpSp>
        <xdr:nvGrpSpPr>
          <xdr:cNvPr id="68" name="Группа 67">
            <a:extLst>
              <a:ext uri="{FF2B5EF4-FFF2-40B4-BE49-F238E27FC236}">
                <a16:creationId xmlns:a16="http://schemas.microsoft.com/office/drawing/2014/main" id="{00000000-0008-0000-0400-000044000000}"/>
              </a:ext>
            </a:extLst>
          </xdr:cNvPr>
          <xdr:cNvGrpSpPr/>
        </xdr:nvGrpSpPr>
        <xdr:grpSpPr bwMode="auto">
          <a:xfrm>
            <a:off x="5368216" y="11887200"/>
            <a:ext cx="3109034" cy="3006708"/>
            <a:chOff x="5920666" y="7314125"/>
            <a:chExt cx="3009690" cy="2893483"/>
          </a:xfrm>
        </xdr:grpSpPr>
        <xdr:pic>
          <xdr:nvPicPr>
            <xdr:cNvPr id="69" name="Рисунок 68" descr="Леон 01-.jpg">
              <a:extLst>
                <a:ext uri="{FF2B5EF4-FFF2-40B4-BE49-F238E27FC236}">
                  <a16:creationId xmlns:a16="http://schemas.microsoft.com/office/drawing/2014/main" id="{00000000-0008-0000-0400-000045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0"/>
            <a:srcRect l="9809" t="15353" r="55541" b="35247"/>
            <a:stretch/>
          </xdr:blipFill>
          <xdr:spPr bwMode="auto">
            <a:xfrm>
              <a:off x="5962650" y="7343776"/>
              <a:ext cx="685800" cy="1364064"/>
            </a:xfrm>
            <a:prstGeom prst="rect">
              <a:avLst/>
            </a:prstGeom>
          </xdr:spPr>
        </xdr:pic>
        <xdr:pic>
          <xdr:nvPicPr>
            <xdr:cNvPr id="70" name="Рисунок 69" descr="Леон 03.jpg">
              <a:extLst>
                <a:ext uri="{FF2B5EF4-FFF2-40B4-BE49-F238E27FC236}">
                  <a16:creationId xmlns:a16="http://schemas.microsoft.com/office/drawing/2014/main" id="{00000000-0008-0000-0400-00004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1"/>
            <a:srcRect l="8859" t="13307" r="53446" b="34837"/>
            <a:stretch/>
          </xdr:blipFill>
          <xdr:spPr bwMode="auto">
            <a:xfrm>
              <a:off x="8158948" y="7314125"/>
              <a:ext cx="727877" cy="1396936"/>
            </a:xfrm>
            <a:prstGeom prst="rect">
              <a:avLst/>
            </a:prstGeom>
          </xdr:spPr>
        </xdr:pic>
        <xdr:pic>
          <xdr:nvPicPr>
            <xdr:cNvPr id="71" name="Рисунок 70" descr="Палермо3.jpg">
              <a:extLst>
                <a:ext uri="{FF2B5EF4-FFF2-40B4-BE49-F238E27FC236}">
                  <a16:creationId xmlns:a16="http://schemas.microsoft.com/office/drawing/2014/main" id="{00000000-0008-0000-0400-00004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2"/>
            <a:srcRect l="8336" t="13438" r="54166" b="35301"/>
            <a:stretch/>
          </xdr:blipFill>
          <xdr:spPr bwMode="auto">
            <a:xfrm>
              <a:off x="8162925" y="8743950"/>
              <a:ext cx="767431" cy="1463658"/>
            </a:xfrm>
            <a:prstGeom prst="rect">
              <a:avLst/>
            </a:prstGeom>
          </xdr:spPr>
        </xdr:pic>
        <xdr:pic>
          <xdr:nvPicPr>
            <xdr:cNvPr id="72" name="Рисунок 71" descr="Палермо 10.jpg">
              <a:extLst>
                <a:ext uri="{FF2B5EF4-FFF2-40B4-BE49-F238E27FC236}">
                  <a16:creationId xmlns:a16="http://schemas.microsoft.com/office/drawing/2014/main" id="{00000000-0008-0000-0400-000048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3"/>
            <a:srcRect l="50957" t="13508" r="13479" b="34954"/>
            <a:stretch/>
          </xdr:blipFill>
          <xdr:spPr bwMode="auto">
            <a:xfrm>
              <a:off x="6678944" y="8744722"/>
              <a:ext cx="711023" cy="1437503"/>
            </a:xfrm>
            <a:prstGeom prst="rect">
              <a:avLst/>
            </a:prstGeom>
          </xdr:spPr>
        </xdr:pic>
        <xdr:pic>
          <xdr:nvPicPr>
            <xdr:cNvPr id="73" name="Рисунок 72" descr="Палермо 11(2).jpg">
              <a:extLst>
                <a:ext uri="{FF2B5EF4-FFF2-40B4-BE49-F238E27FC236}">
                  <a16:creationId xmlns:a16="http://schemas.microsoft.com/office/drawing/2014/main" id="{00000000-0008-0000-0400-00004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4"/>
            <a:srcRect l="11237" t="13300" r="51265" b="35438"/>
            <a:stretch/>
          </xdr:blipFill>
          <xdr:spPr bwMode="auto">
            <a:xfrm>
              <a:off x="7405018" y="8715375"/>
              <a:ext cx="767431" cy="1463658"/>
            </a:xfrm>
            <a:prstGeom prst="rect">
              <a:avLst/>
            </a:prstGeom>
          </xdr:spPr>
        </xdr:pic>
        <xdr:pic>
          <xdr:nvPicPr>
            <xdr:cNvPr id="74" name="Рисунок 73" descr="Тоскана ДГ.jpg">
              <a:extLst>
                <a:ext uri="{FF2B5EF4-FFF2-40B4-BE49-F238E27FC236}">
                  <a16:creationId xmlns:a16="http://schemas.microsoft.com/office/drawing/2014/main" id="{00000000-0008-0000-0400-00004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5"/>
            <a:stretch/>
          </xdr:blipFill>
          <xdr:spPr bwMode="auto">
            <a:xfrm flipH="1">
              <a:off x="5920666" y="8776837"/>
              <a:ext cx="718259" cy="1395863"/>
            </a:xfrm>
            <a:prstGeom prst="rect">
              <a:avLst/>
            </a:prstGeom>
          </xdr:spPr>
        </xdr:pic>
        <xdr:pic>
          <xdr:nvPicPr>
            <xdr:cNvPr id="75" name="Рисунок 74" descr="Леон ДОВ.jpg">
              <a:extLst>
                <a:ext uri="{FF2B5EF4-FFF2-40B4-BE49-F238E27FC236}">
                  <a16:creationId xmlns:a16="http://schemas.microsoft.com/office/drawing/2014/main" id="{00000000-0008-0000-0400-00004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6"/>
            <a:stretch/>
          </xdr:blipFill>
          <xdr:spPr bwMode="auto">
            <a:xfrm>
              <a:off x="6686550" y="7351157"/>
              <a:ext cx="678974" cy="1329545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7</xdr:col>
      <xdr:colOff>106862</xdr:colOff>
      <xdr:row>64</xdr:row>
      <xdr:rowOff>54428</xdr:rowOff>
    </xdr:from>
    <xdr:to>
      <xdr:col>11</xdr:col>
      <xdr:colOff>312964</xdr:colOff>
      <xdr:row>70</xdr:row>
      <xdr:rowOff>204414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pSpPr/>
      </xdr:nvGrpSpPr>
      <xdr:grpSpPr bwMode="auto">
        <a:xfrm>
          <a:off x="5996487" y="18278928"/>
          <a:ext cx="2888977" cy="1689861"/>
          <a:chOff x="5402785" y="19201747"/>
          <a:chExt cx="2426765" cy="1696104"/>
        </a:xfrm>
      </xdr:grpSpPr>
      <xdr:pic>
        <xdr:nvPicPr>
          <xdr:cNvPr id="77" name="Рисунок 76" descr="Престиж Богема.jpg">
            <a:extLst>
              <a:ext uri="{FF2B5EF4-FFF2-40B4-BE49-F238E27FC236}">
                <a16:creationId xmlns:a16="http://schemas.microsoft.com/office/drawing/2014/main" id="{00000000-0008-0000-0400-00004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/>
          <a:srcRect l="49551" t="11899" r="12789" b="31037"/>
          <a:stretch/>
        </xdr:blipFill>
        <xdr:spPr bwMode="auto">
          <a:xfrm>
            <a:off x="7029450" y="19208364"/>
            <a:ext cx="800100" cy="1669406"/>
          </a:xfrm>
          <a:prstGeom prst="rect">
            <a:avLst/>
          </a:prstGeom>
        </xdr:spPr>
      </xdr:pic>
      <xdr:pic>
        <xdr:nvPicPr>
          <xdr:cNvPr id="78" name="Рисунок 77" descr="Престиж Турин.jpg">
            <a:extLst>
              <a:ext uri="{FF2B5EF4-FFF2-40B4-BE49-F238E27FC236}">
                <a16:creationId xmlns:a16="http://schemas.microsoft.com/office/drawing/2014/main" id="{00000000-0008-0000-0400-00004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/>
          <a:srcRect l="53174" t="13384" r="9482" b="31043"/>
          <a:stretch/>
        </xdr:blipFill>
        <xdr:spPr bwMode="auto">
          <a:xfrm>
            <a:off x="5402785" y="19269075"/>
            <a:ext cx="783866" cy="1617644"/>
          </a:xfrm>
          <a:prstGeom prst="rect">
            <a:avLst/>
          </a:prstGeom>
        </xdr:spPr>
      </xdr:pic>
      <xdr:pic>
        <xdr:nvPicPr>
          <xdr:cNvPr id="79" name="Рисунок 78" descr="Престиж Милан.jpg">
            <a:extLst>
              <a:ext uri="{FF2B5EF4-FFF2-40B4-BE49-F238E27FC236}">
                <a16:creationId xmlns:a16="http://schemas.microsoft.com/office/drawing/2014/main" id="{00000000-0008-0000-0400-00004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/>
          <a:srcRect l="53333" t="11825" r="10144" b="30831"/>
          <a:stretch/>
        </xdr:blipFill>
        <xdr:spPr bwMode="auto">
          <a:xfrm>
            <a:off x="6206820" y="19201747"/>
            <a:ext cx="784529" cy="1696104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81644</xdr:colOff>
      <xdr:row>115</xdr:row>
      <xdr:rowOff>4535</xdr:rowOff>
    </xdr:from>
    <xdr:to>
      <xdr:col>8</xdr:col>
      <xdr:colOff>8838</xdr:colOff>
      <xdr:row>119</xdr:row>
      <xdr:rowOff>36427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 l="22271" t="13823" r="52400" b="46160"/>
        <a:stretch/>
      </xdr:blipFill>
      <xdr:spPr bwMode="auto">
        <a:xfrm>
          <a:off x="5971269" y="29516160"/>
          <a:ext cx="800319" cy="1682892"/>
        </a:xfrm>
        <a:prstGeom prst="rect">
          <a:avLst/>
        </a:prstGeom>
      </xdr:spPr>
    </xdr:pic>
    <xdr:clientData/>
  </xdr:twoCellAnchor>
  <xdr:twoCellAnchor editAs="oneCell">
    <xdr:from>
      <xdr:col>7</xdr:col>
      <xdr:colOff>78182</xdr:colOff>
      <xdr:row>105</xdr:row>
      <xdr:rowOff>8725</xdr:rowOff>
    </xdr:from>
    <xdr:to>
      <xdr:col>7</xdr:col>
      <xdr:colOff>864054</xdr:colOff>
      <xdr:row>109</xdr:row>
      <xdr:rowOff>95251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 l="9085" t="24303" r="57833" b="25097"/>
        <a:stretch/>
      </xdr:blipFill>
      <xdr:spPr bwMode="auto">
        <a:xfrm>
          <a:off x="5967807" y="25932600"/>
          <a:ext cx="785872" cy="1547025"/>
        </a:xfrm>
        <a:prstGeom prst="rect">
          <a:avLst/>
        </a:prstGeom>
      </xdr:spPr>
    </xdr:pic>
    <xdr:clientData/>
  </xdr:twoCellAnchor>
  <xdr:twoCellAnchor editAs="oneCell">
    <xdr:from>
      <xdr:col>7</xdr:col>
      <xdr:colOff>70304</xdr:colOff>
      <xdr:row>97</xdr:row>
      <xdr:rowOff>174625</xdr:rowOff>
    </xdr:from>
    <xdr:to>
      <xdr:col>8</xdr:col>
      <xdr:colOff>2267</xdr:colOff>
      <xdr:row>103</xdr:row>
      <xdr:rowOff>178775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 l="8758" t="24274" r="57696" b="24848"/>
        <a:stretch/>
      </xdr:blipFill>
      <xdr:spPr bwMode="auto">
        <a:xfrm>
          <a:off x="5959929" y="26638250"/>
          <a:ext cx="805088" cy="1623400"/>
        </a:xfrm>
        <a:prstGeom prst="rect">
          <a:avLst/>
        </a:prstGeom>
      </xdr:spPr>
    </xdr:pic>
    <xdr:clientData/>
  </xdr:twoCellAnchor>
  <xdr:twoCellAnchor editAs="oneCell">
    <xdr:from>
      <xdr:col>7</xdr:col>
      <xdr:colOff>40822</xdr:colOff>
      <xdr:row>110</xdr:row>
      <xdr:rowOff>102252</xdr:rowOff>
    </xdr:from>
    <xdr:to>
      <xdr:col>8</xdr:col>
      <xdr:colOff>0</xdr:colOff>
      <xdr:row>113</xdr:row>
      <xdr:rowOff>444354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 l="8657" t="24778" r="57587" b="24861"/>
        <a:stretch/>
      </xdr:blipFill>
      <xdr:spPr bwMode="auto">
        <a:xfrm>
          <a:off x="5930447" y="27677127"/>
          <a:ext cx="832303" cy="1596227"/>
        </a:xfrm>
        <a:prstGeom prst="rect">
          <a:avLst/>
        </a:prstGeom>
      </xdr:spPr>
    </xdr:pic>
    <xdr:clientData/>
  </xdr:twoCellAnchor>
  <xdr:oneCellAnchor>
    <xdr:from>
      <xdr:col>6</xdr:col>
      <xdr:colOff>227239</xdr:colOff>
      <xdr:row>7</xdr:row>
      <xdr:rowOff>162392</xdr:rowOff>
    </xdr:from>
    <xdr:ext cx="518584" cy="315218"/>
    <xdr:pic>
      <xdr:nvPicPr>
        <xdr:cNvPr id="76" name="Рисунок 75">
          <a:extLst>
            <a:ext uri="{FF2B5EF4-FFF2-40B4-BE49-F238E27FC236}">
              <a16:creationId xmlns:a16="http://schemas.microsoft.com/office/drawing/2014/main" id="{485B4362-6466-452D-83FC-BF0A42792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5" y="1332606"/>
          <a:ext cx="518584" cy="315218"/>
        </a:xfrm>
        <a:prstGeom prst="rect">
          <a:avLst/>
        </a:prstGeom>
      </xdr:spPr>
    </xdr:pic>
    <xdr:clientData/>
  </xdr:oneCellAnchor>
  <xdr:twoCellAnchor editAs="oneCell">
    <xdr:from>
      <xdr:col>7</xdr:col>
      <xdr:colOff>118535</xdr:colOff>
      <xdr:row>87</xdr:row>
      <xdr:rowOff>126999</xdr:rowOff>
    </xdr:from>
    <xdr:to>
      <xdr:col>7</xdr:col>
      <xdr:colOff>860424</xdr:colOff>
      <xdr:row>92</xdr:row>
      <xdr:rowOff>31750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607F1144-9336-45D0-BBAB-4D9B7ACA75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06" t="13095" r="27365" b="8346"/>
        <a:stretch/>
      </xdr:blipFill>
      <xdr:spPr>
        <a:xfrm>
          <a:off x="6008160" y="23415624"/>
          <a:ext cx="741889" cy="1492251"/>
        </a:xfrm>
        <a:prstGeom prst="rect">
          <a:avLst/>
        </a:prstGeom>
      </xdr:spPr>
    </xdr:pic>
    <xdr:clientData/>
  </xdr:twoCellAnchor>
  <xdr:twoCellAnchor editAs="oneCell">
    <xdr:from>
      <xdr:col>7</xdr:col>
      <xdr:colOff>68792</xdr:colOff>
      <xdr:row>92</xdr:row>
      <xdr:rowOff>83299</xdr:rowOff>
    </xdr:from>
    <xdr:to>
      <xdr:col>8</xdr:col>
      <xdr:colOff>52491</xdr:colOff>
      <xdr:row>97</xdr:row>
      <xdr:rowOff>142875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18512144-A75A-4434-BFA3-DA685C38F5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607" t="11699" r="25730" b="48601"/>
        <a:stretch/>
      </xdr:blipFill>
      <xdr:spPr>
        <a:xfrm>
          <a:off x="5958417" y="24959424"/>
          <a:ext cx="856824" cy="16470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65943</xdr:colOff>
      <xdr:row>80</xdr:row>
      <xdr:rowOff>117231</xdr:rowOff>
    </xdr:from>
    <xdr:to>
      <xdr:col>1</xdr:col>
      <xdr:colOff>758519</xdr:colOff>
      <xdr:row>82</xdr:row>
      <xdr:rowOff>11045</xdr:rowOff>
    </xdr:to>
    <xdr:pic>
      <xdr:nvPicPr>
        <xdr:cNvPr id="2" name="Рисунок 1" descr="ELLE матовый хром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373674" y="1252904"/>
          <a:ext cx="692576" cy="317310"/>
        </a:xfrm>
        <a:prstGeom prst="rect">
          <a:avLst/>
        </a:prstGeom>
      </xdr:spPr>
    </xdr:pic>
    <xdr:clientData/>
  </xdr:twoCellAnchor>
  <xdr:twoCellAnchor editAs="oneCell">
    <xdr:from>
      <xdr:col>1</xdr:col>
      <xdr:colOff>62078</xdr:colOff>
      <xdr:row>84</xdr:row>
      <xdr:rowOff>106040</xdr:rowOff>
    </xdr:from>
    <xdr:to>
      <xdr:col>1</xdr:col>
      <xdr:colOff>767269</xdr:colOff>
      <xdr:row>85</xdr:row>
      <xdr:rowOff>174382</xdr:rowOff>
    </xdr:to>
    <xdr:pic>
      <xdr:nvPicPr>
        <xdr:cNvPr id="3" name="Рисунок 2" descr="FLAKE, матовый хром.jp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369809" y="1974405"/>
          <a:ext cx="705191" cy="282288"/>
        </a:xfrm>
        <a:prstGeom prst="rect">
          <a:avLst/>
        </a:prstGeom>
      </xdr:spPr>
    </xdr:pic>
    <xdr:clientData/>
  </xdr:twoCellAnchor>
  <xdr:twoCellAnchor editAs="oneCell">
    <xdr:from>
      <xdr:col>1</xdr:col>
      <xdr:colOff>51289</xdr:colOff>
      <xdr:row>98</xdr:row>
      <xdr:rowOff>102577</xdr:rowOff>
    </xdr:from>
    <xdr:to>
      <xdr:col>1</xdr:col>
      <xdr:colOff>769150</xdr:colOff>
      <xdr:row>100</xdr:row>
      <xdr:rowOff>30773</xdr:rowOff>
    </xdr:to>
    <xdr:pic>
      <xdr:nvPicPr>
        <xdr:cNvPr id="5" name="Рисунок 4" descr="Ice матовый хром.jp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b="58464"/>
        <a:stretch/>
      </xdr:blipFill>
      <xdr:spPr bwMode="auto">
        <a:xfrm>
          <a:off x="359020" y="4535365"/>
          <a:ext cx="717861" cy="351693"/>
        </a:xfrm>
        <a:prstGeom prst="rect">
          <a:avLst/>
        </a:prstGeom>
      </xdr:spPr>
    </xdr:pic>
    <xdr:clientData/>
  </xdr:twoCellAnchor>
  <xdr:twoCellAnchor editAs="oneCell">
    <xdr:from>
      <xdr:col>1</xdr:col>
      <xdr:colOff>43961</xdr:colOff>
      <xdr:row>132</xdr:row>
      <xdr:rowOff>139211</xdr:rowOff>
    </xdr:from>
    <xdr:to>
      <xdr:col>1</xdr:col>
      <xdr:colOff>765091</xdr:colOff>
      <xdr:row>133</xdr:row>
      <xdr:rowOff>187138</xdr:rowOff>
    </xdr:to>
    <xdr:pic>
      <xdr:nvPicPr>
        <xdr:cNvPr id="6" name="Рисунок 5" descr="Corsa, матовый хром.jpg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351692" y="7502769"/>
          <a:ext cx="721130" cy="261873"/>
        </a:xfrm>
        <a:prstGeom prst="rect">
          <a:avLst/>
        </a:prstGeom>
      </xdr:spPr>
    </xdr:pic>
    <xdr:clientData/>
  </xdr:twoCellAnchor>
  <xdr:twoCellAnchor editAs="oneCell">
    <xdr:from>
      <xdr:col>1</xdr:col>
      <xdr:colOff>161191</xdr:colOff>
      <xdr:row>139</xdr:row>
      <xdr:rowOff>84057</xdr:rowOff>
    </xdr:from>
    <xdr:to>
      <xdr:col>1</xdr:col>
      <xdr:colOff>734795</xdr:colOff>
      <xdr:row>141</xdr:row>
      <xdr:rowOff>64907</xdr:rowOff>
    </xdr:to>
    <xdr:pic>
      <xdr:nvPicPr>
        <xdr:cNvPr id="7" name="Рисунок 6" descr="Накладка под евроцилиндр 242 cylinder, матовый хром.jpg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18895" r="17361" b="53713"/>
        <a:stretch/>
      </xdr:blipFill>
      <xdr:spPr bwMode="auto">
        <a:xfrm>
          <a:off x="468922" y="8729827"/>
          <a:ext cx="573604" cy="404345"/>
        </a:xfrm>
        <a:prstGeom prst="rect">
          <a:avLst/>
        </a:prstGeom>
      </xdr:spPr>
    </xdr:pic>
    <xdr:clientData/>
  </xdr:twoCellAnchor>
  <xdr:twoCellAnchor editAs="oneCell">
    <xdr:from>
      <xdr:col>1</xdr:col>
      <xdr:colOff>175847</xdr:colOff>
      <xdr:row>136</xdr:row>
      <xdr:rowOff>102175</xdr:rowOff>
    </xdr:from>
    <xdr:to>
      <xdr:col>1</xdr:col>
      <xdr:colOff>728098</xdr:colOff>
      <xdr:row>138</xdr:row>
      <xdr:rowOff>75961</xdr:rowOff>
    </xdr:to>
    <xdr:pic>
      <xdr:nvPicPr>
        <xdr:cNvPr id="8" name="Рисунок 7" descr="Фиксатор 242 WC, матовый хром.jpg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19337" r="14402" b="54521"/>
        <a:stretch/>
      </xdr:blipFill>
      <xdr:spPr bwMode="auto">
        <a:xfrm>
          <a:off x="483578" y="8198425"/>
          <a:ext cx="552251" cy="397282"/>
        </a:xfrm>
        <a:prstGeom prst="rect">
          <a:avLst/>
        </a:prstGeom>
      </xdr:spPr>
    </xdr:pic>
    <xdr:clientData/>
  </xdr:twoCellAnchor>
  <xdr:twoCellAnchor editAs="oneCell">
    <xdr:from>
      <xdr:col>1</xdr:col>
      <xdr:colOff>124559</xdr:colOff>
      <xdr:row>109</xdr:row>
      <xdr:rowOff>14654</xdr:rowOff>
    </xdr:from>
    <xdr:to>
      <xdr:col>1</xdr:col>
      <xdr:colOff>741706</xdr:colOff>
      <xdr:row>112</xdr:row>
      <xdr:rowOff>3340</xdr:rowOff>
    </xdr:to>
    <xdr:pic>
      <xdr:nvPicPr>
        <xdr:cNvPr id="9" name="Рисунок 8" descr="Накладка под евроцилиндр 211BIC cylinder, матовый хром.jpg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17442" r="19640" b="42689"/>
        <a:stretch/>
      </xdr:blipFill>
      <xdr:spPr bwMode="auto">
        <a:xfrm>
          <a:off x="432290" y="6462347"/>
          <a:ext cx="617148" cy="623931"/>
        </a:xfrm>
        <a:prstGeom prst="rect">
          <a:avLst/>
        </a:prstGeom>
      </xdr:spPr>
    </xdr:pic>
    <xdr:clientData/>
  </xdr:twoCellAnchor>
  <xdr:twoCellAnchor editAs="oneCell">
    <xdr:from>
      <xdr:col>1</xdr:col>
      <xdr:colOff>14652</xdr:colOff>
      <xdr:row>103</xdr:row>
      <xdr:rowOff>179307</xdr:rowOff>
    </xdr:from>
    <xdr:to>
      <xdr:col>1</xdr:col>
      <xdr:colOff>776654</xdr:colOff>
      <xdr:row>106</xdr:row>
      <xdr:rowOff>153865</xdr:rowOff>
    </xdr:to>
    <xdr:pic>
      <xdr:nvPicPr>
        <xdr:cNvPr id="10" name="Рисунок 9" descr="Фиксатор 211BIC WC матовый хром.jpg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l="14033" r="14328" b="46721"/>
        <a:stretch/>
      </xdr:blipFill>
      <xdr:spPr bwMode="auto">
        <a:xfrm>
          <a:off x="322384" y="5527962"/>
          <a:ext cx="762001" cy="61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109902</xdr:colOff>
      <xdr:row>114</xdr:row>
      <xdr:rowOff>80596</xdr:rowOff>
    </xdr:from>
    <xdr:to>
      <xdr:col>1</xdr:col>
      <xdr:colOff>819485</xdr:colOff>
      <xdr:row>115</xdr:row>
      <xdr:rowOff>81329</xdr:rowOff>
    </xdr:to>
    <xdr:pic>
      <xdr:nvPicPr>
        <xdr:cNvPr id="11" name="Рисунок 10" descr="Ice Mini, матовый хром.jpg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417635" y="9459058"/>
          <a:ext cx="709581" cy="212480"/>
        </a:xfrm>
        <a:prstGeom prst="rect">
          <a:avLst/>
        </a:prstGeom>
      </xdr:spPr>
    </xdr:pic>
    <xdr:clientData/>
  </xdr:twoCellAnchor>
  <xdr:twoCellAnchor editAs="oneCell">
    <xdr:from>
      <xdr:col>1</xdr:col>
      <xdr:colOff>219804</xdr:colOff>
      <xdr:row>117</xdr:row>
      <xdr:rowOff>51289</xdr:rowOff>
    </xdr:from>
    <xdr:to>
      <xdr:col>1</xdr:col>
      <xdr:colOff>634779</xdr:colOff>
      <xdr:row>119</xdr:row>
      <xdr:rowOff>30773</xdr:rowOff>
    </xdr:to>
    <xdr:pic>
      <xdr:nvPicPr>
        <xdr:cNvPr id="12" name="Рисунок 11" descr="Фиксатор 243 WC, матовый хром (на фото полированный, в матовом пока нет ).jpg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l="27727" r="28265" b="57265"/>
        <a:stretch/>
      </xdr:blipFill>
      <xdr:spPr bwMode="auto">
        <a:xfrm>
          <a:off x="527539" y="9979270"/>
          <a:ext cx="414972" cy="402979"/>
        </a:xfrm>
        <a:prstGeom prst="rect">
          <a:avLst/>
        </a:prstGeom>
      </xdr:spPr>
    </xdr:pic>
    <xdr:clientData/>
  </xdr:twoCellAnchor>
  <xdr:twoCellAnchor editAs="oneCell">
    <xdr:from>
      <xdr:col>1</xdr:col>
      <xdr:colOff>43961</xdr:colOff>
      <xdr:row>124</xdr:row>
      <xdr:rowOff>51289</xdr:rowOff>
    </xdr:from>
    <xdr:to>
      <xdr:col>1</xdr:col>
      <xdr:colOff>824833</xdr:colOff>
      <xdr:row>125</xdr:row>
      <xdr:rowOff>52024</xdr:rowOff>
    </xdr:to>
    <xdr:pic>
      <xdr:nvPicPr>
        <xdr:cNvPr id="13" name="Рисунок 12" descr="Easy Mini, полированный хром.jpg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351693" y="11261481"/>
          <a:ext cx="780871" cy="212482"/>
        </a:xfrm>
        <a:prstGeom prst="rect">
          <a:avLst/>
        </a:prstGeom>
      </xdr:spPr>
    </xdr:pic>
    <xdr:clientData/>
  </xdr:twoCellAnchor>
  <xdr:twoCellAnchor editAs="oneCell">
    <xdr:from>
      <xdr:col>1</xdr:col>
      <xdr:colOff>36635</xdr:colOff>
      <xdr:row>196</xdr:row>
      <xdr:rowOff>51289</xdr:rowOff>
    </xdr:from>
    <xdr:to>
      <xdr:col>1</xdr:col>
      <xdr:colOff>832903</xdr:colOff>
      <xdr:row>197</xdr:row>
      <xdr:rowOff>117966</xdr:rowOff>
    </xdr:to>
    <xdr:pic>
      <xdr:nvPicPr>
        <xdr:cNvPr id="14" name="Рисунок 13" descr="TASHA полированный хром.jpg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344366" y="12910039"/>
          <a:ext cx="796268" cy="278423"/>
        </a:xfrm>
        <a:prstGeom prst="rect">
          <a:avLst/>
        </a:prstGeom>
      </xdr:spPr>
    </xdr:pic>
    <xdr:clientData/>
  </xdr:twoCellAnchor>
  <xdr:twoCellAnchor editAs="oneCell">
    <xdr:from>
      <xdr:col>1</xdr:col>
      <xdr:colOff>29309</xdr:colOff>
      <xdr:row>144</xdr:row>
      <xdr:rowOff>21979</xdr:rowOff>
    </xdr:from>
    <xdr:to>
      <xdr:col>1</xdr:col>
      <xdr:colOff>857250</xdr:colOff>
      <xdr:row>145</xdr:row>
      <xdr:rowOff>149295</xdr:rowOff>
    </xdr:to>
    <xdr:pic>
      <xdr:nvPicPr>
        <xdr:cNvPr id="15" name="Рисунок 14" descr="ORIGAMI матовый хром.jpg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337040" y="15261981"/>
          <a:ext cx="827941" cy="339061"/>
        </a:xfrm>
        <a:prstGeom prst="rect">
          <a:avLst/>
        </a:prstGeom>
      </xdr:spPr>
    </xdr:pic>
    <xdr:clientData/>
  </xdr:twoCellAnchor>
  <xdr:twoCellAnchor editAs="oneCell">
    <xdr:from>
      <xdr:col>1</xdr:col>
      <xdr:colOff>14654</xdr:colOff>
      <xdr:row>158</xdr:row>
      <xdr:rowOff>95250</xdr:rowOff>
    </xdr:from>
    <xdr:to>
      <xdr:col>1</xdr:col>
      <xdr:colOff>863792</xdr:colOff>
      <xdr:row>160</xdr:row>
      <xdr:rowOff>16118</xdr:rowOff>
    </xdr:to>
    <xdr:pic>
      <xdr:nvPicPr>
        <xdr:cNvPr id="16" name="Рисунок 15" descr="LAURA-LISCIA матовый хром.jpg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 b="59445"/>
        <a:stretch/>
      </xdr:blipFill>
      <xdr:spPr bwMode="auto">
        <a:xfrm>
          <a:off x="322385" y="17907000"/>
          <a:ext cx="849138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36635</xdr:colOff>
      <xdr:row>165</xdr:row>
      <xdr:rowOff>168519</xdr:rowOff>
    </xdr:from>
    <xdr:to>
      <xdr:col>1</xdr:col>
      <xdr:colOff>867084</xdr:colOff>
      <xdr:row>167</xdr:row>
      <xdr:rowOff>60081</xdr:rowOff>
    </xdr:to>
    <xdr:pic>
      <xdr:nvPicPr>
        <xdr:cNvPr id="17" name="Рисунок 16" descr="MOD-800 хром-матовый хром.jpg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 b="62062"/>
        <a:stretch/>
      </xdr:blipFill>
      <xdr:spPr bwMode="auto">
        <a:xfrm>
          <a:off x="344366" y="19262481"/>
          <a:ext cx="830449" cy="315058"/>
        </a:xfrm>
        <a:prstGeom prst="rect">
          <a:avLst/>
        </a:prstGeom>
      </xdr:spPr>
    </xdr:pic>
    <xdr:clientData/>
  </xdr:twoCellAnchor>
  <xdr:twoCellAnchor editAs="oneCell">
    <xdr:from>
      <xdr:col>1</xdr:col>
      <xdr:colOff>29308</xdr:colOff>
      <xdr:row>172</xdr:row>
      <xdr:rowOff>14654</xdr:rowOff>
    </xdr:from>
    <xdr:to>
      <xdr:col>1</xdr:col>
      <xdr:colOff>849923</xdr:colOff>
      <xdr:row>173</xdr:row>
      <xdr:rowOff>107870</xdr:rowOff>
    </xdr:to>
    <xdr:pic>
      <xdr:nvPicPr>
        <xdr:cNvPr id="18" name="Рисунок 17" descr="DENA матовый хром.jpg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337039" y="20390828"/>
          <a:ext cx="820615" cy="304962"/>
        </a:xfrm>
        <a:prstGeom prst="rect">
          <a:avLst/>
        </a:prstGeom>
      </xdr:spPr>
    </xdr:pic>
    <xdr:clientData/>
  </xdr:twoCellAnchor>
  <xdr:twoCellAnchor editAs="oneCell">
    <xdr:from>
      <xdr:col>1</xdr:col>
      <xdr:colOff>51289</xdr:colOff>
      <xdr:row>176</xdr:row>
      <xdr:rowOff>80596</xdr:rowOff>
    </xdr:from>
    <xdr:to>
      <xdr:col>1</xdr:col>
      <xdr:colOff>842599</xdr:colOff>
      <xdr:row>177</xdr:row>
      <xdr:rowOff>196361</xdr:rowOff>
    </xdr:to>
    <xdr:pic>
      <xdr:nvPicPr>
        <xdr:cNvPr id="19" name="Рисунок 18" descr="PATRIZIO бронза.jpg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 b="58333"/>
        <a:stretch/>
      </xdr:blipFill>
      <xdr:spPr bwMode="auto">
        <a:xfrm>
          <a:off x="359021" y="21189462"/>
          <a:ext cx="791309" cy="329712"/>
        </a:xfrm>
        <a:prstGeom prst="rect">
          <a:avLst/>
        </a:prstGeom>
      </xdr:spPr>
    </xdr:pic>
    <xdr:clientData/>
  </xdr:twoCellAnchor>
  <xdr:twoCellAnchor editAs="oneCell">
    <xdr:from>
      <xdr:col>1</xdr:col>
      <xdr:colOff>234463</xdr:colOff>
      <xdr:row>208</xdr:row>
      <xdr:rowOff>175846</xdr:rowOff>
    </xdr:from>
    <xdr:to>
      <xdr:col>1</xdr:col>
      <xdr:colOff>761310</xdr:colOff>
      <xdr:row>212</xdr:row>
      <xdr:rowOff>168519</xdr:rowOff>
    </xdr:to>
    <xdr:pic>
      <xdr:nvPicPr>
        <xdr:cNvPr id="20" name="Рисунок 19" descr="ПС мат.хром.jpg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 l="24436" t="-398" r="21513" b="22974"/>
        <a:stretch/>
      </xdr:blipFill>
      <xdr:spPr bwMode="auto">
        <a:xfrm>
          <a:off x="542194" y="25732154"/>
          <a:ext cx="526847" cy="754673"/>
        </a:xfrm>
        <a:prstGeom prst="rect">
          <a:avLst/>
        </a:prstGeom>
      </xdr:spPr>
    </xdr:pic>
    <xdr:clientData/>
  </xdr:twoCellAnchor>
  <xdr:twoCellAnchor editAs="oneCell">
    <xdr:from>
      <xdr:col>1</xdr:col>
      <xdr:colOff>58615</xdr:colOff>
      <xdr:row>282</xdr:row>
      <xdr:rowOff>21979</xdr:rowOff>
    </xdr:from>
    <xdr:to>
      <xdr:col>1</xdr:col>
      <xdr:colOff>873654</xdr:colOff>
      <xdr:row>284</xdr:row>
      <xdr:rowOff>51280</xdr:rowOff>
    </xdr:to>
    <xdr:pic>
      <xdr:nvPicPr>
        <xdr:cNvPr id="21" name="Рисунок 20" descr="мат.хром.jpg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366346" y="27300116"/>
          <a:ext cx="815039" cy="410307"/>
        </a:xfrm>
        <a:prstGeom prst="rect">
          <a:avLst/>
        </a:prstGeom>
      </xdr:spPr>
    </xdr:pic>
    <xdr:clientData/>
  </xdr:twoCellAnchor>
  <xdr:twoCellAnchor>
    <xdr:from>
      <xdr:col>1</xdr:col>
      <xdr:colOff>55563</xdr:colOff>
      <xdr:row>10</xdr:row>
      <xdr:rowOff>87310</xdr:rowOff>
    </xdr:from>
    <xdr:to>
      <xdr:col>2</xdr:col>
      <xdr:colOff>2649</xdr:colOff>
      <xdr:row>12</xdr:row>
      <xdr:rowOff>71438</xdr:rowOff>
    </xdr:to>
    <xdr:pic>
      <xdr:nvPicPr>
        <xdr:cNvPr id="24" name="Picture 168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357188" y="1230312"/>
          <a:ext cx="836086" cy="349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150813</xdr:colOff>
      <xdr:row>14</xdr:row>
      <xdr:rowOff>47625</xdr:rowOff>
    </xdr:from>
    <xdr:to>
      <xdr:col>1</xdr:col>
      <xdr:colOff>660134</xdr:colOff>
      <xdr:row>16</xdr:row>
      <xdr:rowOff>119062</xdr:rowOff>
    </xdr:to>
    <xdr:pic>
      <xdr:nvPicPr>
        <xdr:cNvPr id="25" name="Picture 251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 t="3526" r="2563"/>
        <a:stretch/>
      </xdr:blipFill>
      <xdr:spPr bwMode="auto">
        <a:xfrm>
          <a:off x="452438" y="2468563"/>
          <a:ext cx="509322" cy="436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230187</xdr:colOff>
      <xdr:row>17</xdr:row>
      <xdr:rowOff>103188</xdr:rowOff>
    </xdr:from>
    <xdr:to>
      <xdr:col>1</xdr:col>
      <xdr:colOff>706438</xdr:colOff>
      <xdr:row>19</xdr:row>
      <xdr:rowOff>103556</xdr:rowOff>
    </xdr:to>
    <xdr:pic>
      <xdr:nvPicPr>
        <xdr:cNvPr id="26" name="Picture 248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531814" y="3071813"/>
          <a:ext cx="476249" cy="3654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87313</xdr:colOff>
      <xdr:row>7</xdr:row>
      <xdr:rowOff>31750</xdr:rowOff>
    </xdr:from>
    <xdr:to>
      <xdr:col>1</xdr:col>
      <xdr:colOff>825501</xdr:colOff>
      <xdr:row>8</xdr:row>
      <xdr:rowOff>158428</xdr:rowOff>
    </xdr:to>
    <xdr:pic>
      <xdr:nvPicPr>
        <xdr:cNvPr id="30" name="Picture 1330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388938" y="1174750"/>
          <a:ext cx="738188" cy="309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21</xdr:row>
      <xdr:rowOff>23813</xdr:rowOff>
    </xdr:from>
    <xdr:to>
      <xdr:col>1</xdr:col>
      <xdr:colOff>838200</xdr:colOff>
      <xdr:row>22</xdr:row>
      <xdr:rowOff>155575</xdr:rowOff>
    </xdr:to>
    <xdr:pic>
      <xdr:nvPicPr>
        <xdr:cNvPr id="32" name="Picture 185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349250" y="3722688"/>
          <a:ext cx="7905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47623</xdr:colOff>
      <xdr:row>25</xdr:row>
      <xdr:rowOff>23813</xdr:rowOff>
    </xdr:from>
    <xdr:to>
      <xdr:col>1</xdr:col>
      <xdr:colOff>521439</xdr:colOff>
      <xdr:row>26</xdr:row>
      <xdr:rowOff>134937</xdr:rowOff>
    </xdr:to>
    <xdr:pic>
      <xdr:nvPicPr>
        <xdr:cNvPr id="33" name="Picture 25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349249" y="4087813"/>
          <a:ext cx="473816" cy="293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492125</xdr:colOff>
      <xdr:row>26</xdr:row>
      <xdr:rowOff>88422</xdr:rowOff>
    </xdr:from>
    <xdr:to>
      <xdr:col>1</xdr:col>
      <xdr:colOff>838199</xdr:colOff>
      <xdr:row>27</xdr:row>
      <xdr:rowOff>171451</xdr:rowOff>
    </xdr:to>
    <xdr:pic>
      <xdr:nvPicPr>
        <xdr:cNvPr id="34" name="Picture 249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793750" y="4334985"/>
          <a:ext cx="346074" cy="265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23</xdr:row>
      <xdr:rowOff>7937</xdr:rowOff>
    </xdr:from>
    <xdr:to>
      <xdr:col>1</xdr:col>
      <xdr:colOff>832970</xdr:colOff>
      <xdr:row>24</xdr:row>
      <xdr:rowOff>142875</xdr:rowOff>
    </xdr:to>
    <xdr:pic>
      <xdr:nvPicPr>
        <xdr:cNvPr id="38" name="Picture 212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tretch/>
      </xdr:blipFill>
      <xdr:spPr bwMode="auto">
        <a:xfrm>
          <a:off x="396875" y="4619625"/>
          <a:ext cx="737721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103188</xdr:colOff>
      <xdr:row>28</xdr:row>
      <xdr:rowOff>31750</xdr:rowOff>
    </xdr:from>
    <xdr:to>
      <xdr:col>1</xdr:col>
      <xdr:colOff>779462</xdr:colOff>
      <xdr:row>29</xdr:row>
      <xdr:rowOff>161924</xdr:rowOff>
    </xdr:to>
    <xdr:pic>
      <xdr:nvPicPr>
        <xdr:cNvPr id="39" name="Picture 139" descr="485-1-38-197634788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tretch/>
      </xdr:blipFill>
      <xdr:spPr bwMode="auto">
        <a:xfrm>
          <a:off x="360363" y="5927725"/>
          <a:ext cx="676275" cy="33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15875</xdr:colOff>
      <xdr:row>30</xdr:row>
      <xdr:rowOff>7937</xdr:rowOff>
    </xdr:from>
    <xdr:to>
      <xdr:col>1</xdr:col>
      <xdr:colOff>413966</xdr:colOff>
      <xdr:row>31</xdr:row>
      <xdr:rowOff>168275</xdr:rowOff>
    </xdr:to>
    <xdr:pic>
      <xdr:nvPicPr>
        <xdr:cNvPr id="42" name="Рисунок 41" descr="138_big.jpg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 l="25555" t="25873" r="21429" b="24444"/>
        <a:stretch/>
      </xdr:blipFill>
      <xdr:spPr bwMode="auto">
        <a:xfrm>
          <a:off x="317500" y="5540376"/>
          <a:ext cx="398091" cy="373062"/>
        </a:xfrm>
        <a:prstGeom prst="rect">
          <a:avLst/>
        </a:prstGeom>
      </xdr:spPr>
    </xdr:pic>
    <xdr:clientData/>
  </xdr:twoCellAnchor>
  <xdr:twoCellAnchor editAs="oneCell">
    <xdr:from>
      <xdr:col>1</xdr:col>
      <xdr:colOff>358777</xdr:colOff>
      <xdr:row>31</xdr:row>
      <xdr:rowOff>42861</xdr:rowOff>
    </xdr:from>
    <xdr:to>
      <xdr:col>1</xdr:col>
      <xdr:colOff>787401</xdr:colOff>
      <xdr:row>32</xdr:row>
      <xdr:rowOff>159119</xdr:rowOff>
    </xdr:to>
    <xdr:pic>
      <xdr:nvPicPr>
        <xdr:cNvPr id="43" name="Рисунок 42" descr="CL S.CHROME.jpg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 l="28254" t="36825" r="28730" b="30158"/>
        <a:stretch/>
      </xdr:blipFill>
      <xdr:spPr bwMode="auto">
        <a:xfrm>
          <a:off x="615952" y="6567488"/>
          <a:ext cx="428624" cy="325805"/>
        </a:xfrm>
        <a:prstGeom prst="rect">
          <a:avLst/>
        </a:prstGeom>
      </xdr:spPr>
    </xdr:pic>
    <xdr:clientData/>
  </xdr:twoCellAnchor>
  <xdr:twoCellAnchor editAs="oneCell">
    <xdr:from>
      <xdr:col>1</xdr:col>
      <xdr:colOff>103187</xdr:colOff>
      <xdr:row>45</xdr:row>
      <xdr:rowOff>87310</xdr:rowOff>
    </xdr:from>
    <xdr:to>
      <xdr:col>1</xdr:col>
      <xdr:colOff>849311</xdr:colOff>
      <xdr:row>46</xdr:row>
      <xdr:rowOff>114297</xdr:rowOff>
    </xdr:to>
    <xdr:pic>
      <xdr:nvPicPr>
        <xdr:cNvPr id="47" name="Рисунок 1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404812" y="1230312"/>
          <a:ext cx="746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206375</xdr:colOff>
      <xdr:row>49</xdr:row>
      <xdr:rowOff>63500</xdr:rowOff>
    </xdr:from>
    <xdr:to>
      <xdr:col>1</xdr:col>
      <xdr:colOff>654050</xdr:colOff>
      <xdr:row>51</xdr:row>
      <xdr:rowOff>3175</xdr:rowOff>
    </xdr:to>
    <xdr:pic>
      <xdr:nvPicPr>
        <xdr:cNvPr id="48" name="Рисунок 22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508000" y="1936750"/>
          <a:ext cx="4476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212725</xdr:colOff>
      <xdr:row>52</xdr:row>
      <xdr:rowOff>130175</xdr:rowOff>
    </xdr:from>
    <xdr:to>
      <xdr:col>1</xdr:col>
      <xdr:colOff>593725</xdr:colOff>
      <xdr:row>53</xdr:row>
      <xdr:rowOff>203200</xdr:rowOff>
    </xdr:to>
    <xdr:pic>
      <xdr:nvPicPr>
        <xdr:cNvPr id="49" name="Рисунок 25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514350" y="2551113"/>
          <a:ext cx="3810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39688</xdr:colOff>
      <xdr:row>41</xdr:row>
      <xdr:rowOff>71438</xdr:rowOff>
    </xdr:from>
    <xdr:to>
      <xdr:col>1</xdr:col>
      <xdr:colOff>816571</xdr:colOff>
      <xdr:row>42</xdr:row>
      <xdr:rowOff>146048</xdr:rowOff>
    </xdr:to>
    <xdr:pic>
      <xdr:nvPicPr>
        <xdr:cNvPr id="40" name="Рисунок 1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/>
      </xdr:blipFill>
      <xdr:spPr bwMode="auto">
        <a:xfrm>
          <a:off x="341313" y="1214438"/>
          <a:ext cx="776883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39686</xdr:colOff>
      <xdr:row>34</xdr:row>
      <xdr:rowOff>127000</xdr:rowOff>
    </xdr:from>
    <xdr:to>
      <xdr:col>1</xdr:col>
      <xdr:colOff>838399</xdr:colOff>
      <xdr:row>35</xdr:row>
      <xdr:rowOff>192088</xdr:rowOff>
    </xdr:to>
    <xdr:pic>
      <xdr:nvPicPr>
        <xdr:cNvPr id="50" name="Рисунок 4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/>
      </xdr:blipFill>
      <xdr:spPr bwMode="auto">
        <a:xfrm>
          <a:off x="341311" y="1270000"/>
          <a:ext cx="798712" cy="277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71439</xdr:colOff>
      <xdr:row>38</xdr:row>
      <xdr:rowOff>63500</xdr:rowOff>
    </xdr:from>
    <xdr:to>
      <xdr:col>1</xdr:col>
      <xdr:colOff>841376</xdr:colOff>
      <xdr:row>39</xdr:row>
      <xdr:rowOff>129193</xdr:rowOff>
    </xdr:to>
    <xdr:pic>
      <xdr:nvPicPr>
        <xdr:cNvPr id="54" name="Рисунок 2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/>
      </xdr:blipFill>
      <xdr:spPr bwMode="auto">
        <a:xfrm>
          <a:off x="373064" y="1206500"/>
          <a:ext cx="769938" cy="2768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234</xdr:row>
      <xdr:rowOff>13603</xdr:rowOff>
    </xdr:from>
    <xdr:to>
      <xdr:col>1</xdr:col>
      <xdr:colOff>698499</xdr:colOff>
      <xdr:row>237</xdr:row>
      <xdr:rowOff>166688</xdr:rowOff>
    </xdr:to>
    <xdr:pic>
      <xdr:nvPicPr>
        <xdr:cNvPr id="65" name="Рисунок 28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/>
      </xdr:blipFill>
      <xdr:spPr bwMode="auto">
        <a:xfrm>
          <a:off x="523875" y="40558353"/>
          <a:ext cx="476250" cy="724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182562</xdr:colOff>
      <xdr:row>229</xdr:row>
      <xdr:rowOff>12575</xdr:rowOff>
    </xdr:from>
    <xdr:to>
      <xdr:col>1</xdr:col>
      <xdr:colOff>698499</xdr:colOff>
      <xdr:row>232</xdr:row>
      <xdr:rowOff>111124</xdr:rowOff>
    </xdr:to>
    <xdr:pic>
      <xdr:nvPicPr>
        <xdr:cNvPr id="45" name="Рисунок 44" descr="хром.jpg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/>
      </xdr:blipFill>
      <xdr:spPr bwMode="auto">
        <a:xfrm>
          <a:off x="484186" y="39596888"/>
          <a:ext cx="515938" cy="670049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111124</xdr:colOff>
      <xdr:row>297</xdr:row>
      <xdr:rowOff>122876</xdr:rowOff>
    </xdr:from>
    <xdr:to>
      <xdr:col>1</xdr:col>
      <xdr:colOff>706437</xdr:colOff>
      <xdr:row>301</xdr:row>
      <xdr:rowOff>63499</xdr:rowOff>
    </xdr:to>
    <xdr:pic>
      <xdr:nvPicPr>
        <xdr:cNvPr id="46" name="Рисунок 45" descr="Стандартный цилиндр ключ-ключ 30-30, никель.jpg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/>
      </xdr:blipFill>
      <xdr:spPr bwMode="auto">
        <a:xfrm>
          <a:off x="365124" y="51065752"/>
          <a:ext cx="595313" cy="702622"/>
        </a:xfrm>
        <a:prstGeom prst="rect">
          <a:avLst/>
        </a:prstGeom>
      </xdr:spPr>
    </xdr:pic>
    <xdr:clientData/>
  </xdr:twoCellAnchor>
  <xdr:twoCellAnchor editAs="oneCell">
    <xdr:from>
      <xdr:col>1</xdr:col>
      <xdr:colOff>206375</xdr:colOff>
      <xdr:row>75</xdr:row>
      <xdr:rowOff>82083</xdr:rowOff>
    </xdr:from>
    <xdr:to>
      <xdr:col>1</xdr:col>
      <xdr:colOff>674688</xdr:colOff>
      <xdr:row>78</xdr:row>
      <xdr:rowOff>138769</xdr:rowOff>
    </xdr:to>
    <xdr:pic>
      <xdr:nvPicPr>
        <xdr:cNvPr id="51" name="Рисунок 50" descr="Скрытая b-noha_02.jpg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 l="29908" t="26871" r="12448" b="17007"/>
        <a:stretch/>
      </xdr:blipFill>
      <xdr:spPr bwMode="auto">
        <a:xfrm>
          <a:off x="463550" y="20017908"/>
          <a:ext cx="468313" cy="685336"/>
        </a:xfrm>
        <a:prstGeom prst="rect">
          <a:avLst/>
        </a:prstGeom>
      </xdr:spPr>
    </xdr:pic>
    <xdr:clientData/>
  </xdr:twoCellAnchor>
  <xdr:twoCellAnchor editAs="oneCell">
    <xdr:from>
      <xdr:col>1</xdr:col>
      <xdr:colOff>260702</xdr:colOff>
      <xdr:row>302</xdr:row>
      <xdr:rowOff>184120</xdr:rowOff>
    </xdr:from>
    <xdr:to>
      <xdr:col>1</xdr:col>
      <xdr:colOff>594371</xdr:colOff>
      <xdr:row>306</xdr:row>
      <xdr:rowOff>146541</xdr:rowOff>
    </xdr:to>
    <xdr:pic>
      <xdr:nvPicPr>
        <xdr:cNvPr id="52" name="Рисунок 51" descr="Шпингалет D00320.15.342.jpg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 b="53940"/>
        <a:stretch/>
      </xdr:blipFill>
      <xdr:spPr bwMode="auto">
        <a:xfrm rot="18331095">
          <a:off x="319326" y="53624246"/>
          <a:ext cx="724420" cy="333669"/>
        </a:xfrm>
        <a:prstGeom prst="rect">
          <a:avLst/>
        </a:prstGeom>
      </xdr:spPr>
    </xdr:pic>
    <xdr:clientData/>
  </xdr:twoCellAnchor>
  <xdr:twoCellAnchor editAs="oneCell">
    <xdr:from>
      <xdr:col>1</xdr:col>
      <xdr:colOff>71439</xdr:colOff>
      <xdr:row>241</xdr:row>
      <xdr:rowOff>55563</xdr:rowOff>
    </xdr:from>
    <xdr:to>
      <xdr:col>1</xdr:col>
      <xdr:colOff>648850</xdr:colOff>
      <xdr:row>246</xdr:row>
      <xdr:rowOff>111125</xdr:rowOff>
    </xdr:to>
    <xdr:pic>
      <xdr:nvPicPr>
        <xdr:cNvPr id="53" name="Рисунок 52" descr="zamok_gardian_soft_1p.jpg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 l="24038" t="4152" r="23513" b="4283"/>
        <a:stretch/>
      </xdr:blipFill>
      <xdr:spPr bwMode="auto">
        <a:xfrm>
          <a:off x="325439" y="41981438"/>
          <a:ext cx="577411" cy="1008062"/>
        </a:xfrm>
        <a:prstGeom prst="rect">
          <a:avLst/>
        </a:prstGeom>
      </xdr:spPr>
    </xdr:pic>
    <xdr:clientData/>
  </xdr:twoCellAnchor>
  <xdr:twoCellAnchor editAs="oneCell">
    <xdr:from>
      <xdr:col>1</xdr:col>
      <xdr:colOff>58741</xdr:colOff>
      <xdr:row>251</xdr:row>
      <xdr:rowOff>94513</xdr:rowOff>
    </xdr:from>
    <xdr:to>
      <xdr:col>1</xdr:col>
      <xdr:colOff>666366</xdr:colOff>
      <xdr:row>257</xdr:row>
      <xdr:rowOff>25398</xdr:rowOff>
    </xdr:to>
    <xdr:pic>
      <xdr:nvPicPr>
        <xdr:cNvPr id="58" name="Рисунок 57" descr="zamok_gardian_soft_11p.jpg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 l="24114" t="3414" r="23602" b="4182"/>
        <a:stretch/>
      </xdr:blipFill>
      <xdr:spPr bwMode="auto">
        <a:xfrm>
          <a:off x="315916" y="52043863"/>
          <a:ext cx="607625" cy="1073885"/>
        </a:xfrm>
        <a:prstGeom prst="rect">
          <a:avLst/>
        </a:prstGeom>
      </xdr:spPr>
    </xdr:pic>
    <xdr:clientData/>
  </xdr:twoCellAnchor>
  <xdr:twoCellAnchor editAs="oneCell">
    <xdr:from>
      <xdr:col>1</xdr:col>
      <xdr:colOff>55564</xdr:colOff>
      <xdr:row>260</xdr:row>
      <xdr:rowOff>162624</xdr:rowOff>
    </xdr:from>
    <xdr:to>
      <xdr:col>1</xdr:col>
      <xdr:colOff>642936</xdr:colOff>
      <xdr:row>266</xdr:row>
      <xdr:rowOff>103187</xdr:rowOff>
    </xdr:to>
    <xdr:pic>
      <xdr:nvPicPr>
        <xdr:cNvPr id="59" name="Рисунок 58" descr="zamok_gardian_soft_1m.jpg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 l="25779" t="4475" r="24632" b="4046"/>
        <a:stretch/>
      </xdr:blipFill>
      <xdr:spPr bwMode="auto">
        <a:xfrm>
          <a:off x="309564" y="44945999"/>
          <a:ext cx="587372" cy="1083563"/>
        </a:xfrm>
        <a:prstGeom prst="rect">
          <a:avLst/>
        </a:prstGeom>
      </xdr:spPr>
    </xdr:pic>
    <xdr:clientData/>
  </xdr:twoCellAnchor>
  <xdr:twoCellAnchor editAs="oneCell">
    <xdr:from>
      <xdr:col>1</xdr:col>
      <xdr:colOff>71440</xdr:colOff>
      <xdr:row>270</xdr:row>
      <xdr:rowOff>166503</xdr:rowOff>
    </xdr:from>
    <xdr:to>
      <xdr:col>1</xdr:col>
      <xdr:colOff>658813</xdr:colOff>
      <xdr:row>276</xdr:row>
      <xdr:rowOff>95250</xdr:rowOff>
    </xdr:to>
    <xdr:pic>
      <xdr:nvPicPr>
        <xdr:cNvPr id="60" name="Рисунок 59" descr="zamok_gardian_soft_11m.jpg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 l="25323" t="4300" r="24271" b="3727"/>
        <a:stretch/>
      </xdr:blipFill>
      <xdr:spPr bwMode="auto">
        <a:xfrm>
          <a:off x="325439" y="46473878"/>
          <a:ext cx="587373" cy="1071747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181</xdr:row>
      <xdr:rowOff>111126</xdr:rowOff>
    </xdr:from>
    <xdr:to>
      <xdr:col>1</xdr:col>
      <xdr:colOff>722540</xdr:colOff>
      <xdr:row>184</xdr:row>
      <xdr:rowOff>41048</xdr:rowOff>
    </xdr:to>
    <xdr:pic>
      <xdr:nvPicPr>
        <xdr:cNvPr id="64" name="Рисунок 63" descr="0037-WCR-CR-SAT.jpg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 l="24801" t="-354" r="24887" b="51460"/>
        <a:stretch/>
      </xdr:blipFill>
      <xdr:spPr bwMode="auto">
        <a:xfrm>
          <a:off x="396875" y="33488313"/>
          <a:ext cx="579665" cy="563336"/>
        </a:xfrm>
        <a:prstGeom prst="rect">
          <a:avLst/>
        </a:prstGeom>
      </xdr:spPr>
    </xdr:pic>
    <xdr:clientData/>
  </xdr:twoCellAnchor>
  <xdr:twoCellAnchor editAs="oneCell">
    <xdr:from>
      <xdr:col>1</xdr:col>
      <xdr:colOff>134939</xdr:colOff>
      <xdr:row>188</xdr:row>
      <xdr:rowOff>158750</xdr:rowOff>
    </xdr:from>
    <xdr:to>
      <xdr:col>1</xdr:col>
      <xdr:colOff>726850</xdr:colOff>
      <xdr:row>191</xdr:row>
      <xdr:rowOff>95250</xdr:rowOff>
    </xdr:to>
    <xdr:pic>
      <xdr:nvPicPr>
        <xdr:cNvPr id="66" name="Рисунок 65" descr="8-BFY матовый хром.jpg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rcRect l="24093" t="-1417" r="24531" b="51814"/>
        <a:stretch/>
      </xdr:blipFill>
      <xdr:spPr bwMode="auto">
        <a:xfrm>
          <a:off x="388939" y="34813875"/>
          <a:ext cx="591911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127002</xdr:colOff>
      <xdr:row>201</xdr:row>
      <xdr:rowOff>23813</xdr:rowOff>
    </xdr:from>
    <xdr:to>
      <xdr:col>1</xdr:col>
      <xdr:colOff>722155</xdr:colOff>
      <xdr:row>203</xdr:row>
      <xdr:rowOff>147637</xdr:rowOff>
    </xdr:to>
    <xdr:pic>
      <xdr:nvPicPr>
        <xdr:cNvPr id="67" name="Рисунок 66" descr="Фиксатор WC 261.jpg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 t="26051" r="48845" b="26873"/>
        <a:stretch/>
      </xdr:blipFill>
      <xdr:spPr bwMode="auto">
        <a:xfrm>
          <a:off x="381002" y="37052251"/>
          <a:ext cx="595153" cy="547688"/>
        </a:xfrm>
        <a:prstGeom prst="rect">
          <a:avLst/>
        </a:prstGeom>
      </xdr:spPr>
    </xdr:pic>
    <xdr:clientData/>
  </xdr:twoCellAnchor>
  <xdr:twoCellAnchor>
    <xdr:from>
      <xdr:col>1</xdr:col>
      <xdr:colOff>70118</xdr:colOff>
      <xdr:row>220</xdr:row>
      <xdr:rowOff>174623</xdr:rowOff>
    </xdr:from>
    <xdr:to>
      <xdr:col>1</xdr:col>
      <xdr:colOff>825501</xdr:colOff>
      <xdr:row>225</xdr:row>
      <xdr:rowOff>128586</xdr:rowOff>
    </xdr:to>
    <xdr:pic>
      <xdr:nvPicPr>
        <xdr:cNvPr id="74" name="Immagine 31" descr="K2760 disegno tecnico quote cerniera.jpg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/>
      </xdr:blipFill>
      <xdr:spPr bwMode="auto">
        <a:xfrm>
          <a:off x="324118" y="40846375"/>
          <a:ext cx="755384" cy="9064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214</xdr:row>
      <xdr:rowOff>182561</xdr:rowOff>
    </xdr:from>
    <xdr:to>
      <xdr:col>1</xdr:col>
      <xdr:colOff>858909</xdr:colOff>
      <xdr:row>220</xdr:row>
      <xdr:rowOff>1585</xdr:rowOff>
    </xdr:to>
    <xdr:pic>
      <xdr:nvPicPr>
        <xdr:cNvPr id="75" name="Рисунок 6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rcRect r="66270"/>
        <a:stretch/>
      </xdr:blipFill>
      <xdr:spPr bwMode="auto">
        <a:xfrm>
          <a:off x="301625" y="39703374"/>
          <a:ext cx="811285" cy="969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349249</xdr:colOff>
      <xdr:row>56</xdr:row>
      <xdr:rowOff>7939</xdr:rowOff>
    </xdr:from>
    <xdr:to>
      <xdr:col>1</xdr:col>
      <xdr:colOff>694287</xdr:colOff>
      <xdr:row>58</xdr:row>
      <xdr:rowOff>288974</xdr:rowOff>
    </xdr:to>
    <xdr:pic>
      <xdr:nvPicPr>
        <xdr:cNvPr id="68" name="Рисунок 13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/>
      </xdr:blipFill>
      <xdr:spPr bwMode="auto">
        <a:xfrm>
          <a:off x="606425" y="7999414"/>
          <a:ext cx="345037" cy="6239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351058</xdr:colOff>
      <xdr:row>62</xdr:row>
      <xdr:rowOff>39685</xdr:rowOff>
    </xdr:from>
    <xdr:to>
      <xdr:col>1</xdr:col>
      <xdr:colOff>722312</xdr:colOff>
      <xdr:row>64</xdr:row>
      <xdr:rowOff>302833</xdr:rowOff>
    </xdr:to>
    <xdr:pic>
      <xdr:nvPicPr>
        <xdr:cNvPr id="69" name="Рисунок 11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/>
      </xdr:blipFill>
      <xdr:spPr bwMode="auto">
        <a:xfrm>
          <a:off x="608234" y="9288460"/>
          <a:ext cx="371253" cy="586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456113</xdr:colOff>
      <xdr:row>59</xdr:row>
      <xdr:rowOff>49214</xdr:rowOff>
    </xdr:from>
    <xdr:to>
      <xdr:col>1</xdr:col>
      <xdr:colOff>824122</xdr:colOff>
      <xdr:row>61</xdr:row>
      <xdr:rowOff>298499</xdr:rowOff>
    </xdr:to>
    <xdr:pic>
      <xdr:nvPicPr>
        <xdr:cNvPr id="70" name="Рисунок 12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/>
      </xdr:blipFill>
      <xdr:spPr bwMode="auto">
        <a:xfrm>
          <a:off x="713288" y="8669339"/>
          <a:ext cx="368009" cy="582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317500</xdr:colOff>
      <xdr:row>72</xdr:row>
      <xdr:rowOff>44576</xdr:rowOff>
    </xdr:from>
    <xdr:to>
      <xdr:col>1</xdr:col>
      <xdr:colOff>658814</xdr:colOff>
      <xdr:row>75</xdr:row>
      <xdr:rowOff>23903</xdr:rowOff>
    </xdr:to>
    <xdr:pic>
      <xdr:nvPicPr>
        <xdr:cNvPr id="71" name="Рисунок 5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/>
      </xdr:blipFill>
      <xdr:spPr bwMode="auto">
        <a:xfrm>
          <a:off x="574675" y="12017501"/>
          <a:ext cx="341314" cy="6079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339725</xdr:colOff>
      <xdr:row>66</xdr:row>
      <xdr:rowOff>37955</xdr:rowOff>
    </xdr:from>
    <xdr:to>
      <xdr:col>1</xdr:col>
      <xdr:colOff>709830</xdr:colOff>
      <xdr:row>69</xdr:row>
      <xdr:rowOff>26840</xdr:rowOff>
    </xdr:to>
    <xdr:pic>
      <xdr:nvPicPr>
        <xdr:cNvPr id="72" name="Рисунок 6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/>
      </xdr:blipFill>
      <xdr:spPr bwMode="auto">
        <a:xfrm>
          <a:off x="596900" y="10753581"/>
          <a:ext cx="370105" cy="617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198439</xdr:colOff>
      <xdr:row>69</xdr:row>
      <xdr:rowOff>48348</xdr:rowOff>
    </xdr:from>
    <xdr:to>
      <xdr:col>1</xdr:col>
      <xdr:colOff>512966</xdr:colOff>
      <xdr:row>72</xdr:row>
      <xdr:rowOff>34925</xdr:rowOff>
    </xdr:to>
    <xdr:pic>
      <xdr:nvPicPr>
        <xdr:cNvPr id="73" name="Рисунок 7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/>
      </xdr:blipFill>
      <xdr:spPr bwMode="auto">
        <a:xfrm>
          <a:off x="455614" y="11392623"/>
          <a:ext cx="314527" cy="615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65943</xdr:colOff>
      <xdr:row>79</xdr:row>
      <xdr:rowOff>117231</xdr:rowOff>
    </xdr:from>
    <xdr:to>
      <xdr:col>1</xdr:col>
      <xdr:colOff>758519</xdr:colOff>
      <xdr:row>81</xdr:row>
      <xdr:rowOff>49145</xdr:rowOff>
    </xdr:to>
    <xdr:pic>
      <xdr:nvPicPr>
        <xdr:cNvPr id="58" name="Рисунок 57" descr="ELLE матовый хром.jpg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408843" y="16728831"/>
          <a:ext cx="692576" cy="312914"/>
        </a:xfrm>
        <a:prstGeom prst="rect">
          <a:avLst/>
        </a:prstGeom>
      </xdr:spPr>
    </xdr:pic>
    <xdr:clientData/>
  </xdr:twoCellAnchor>
  <xdr:twoCellAnchor editAs="oneCell">
    <xdr:from>
      <xdr:col>1</xdr:col>
      <xdr:colOff>62078</xdr:colOff>
      <xdr:row>83</xdr:row>
      <xdr:rowOff>106040</xdr:rowOff>
    </xdr:from>
    <xdr:to>
      <xdr:col>1</xdr:col>
      <xdr:colOff>767269</xdr:colOff>
      <xdr:row>85</xdr:row>
      <xdr:rowOff>2932</xdr:rowOff>
    </xdr:to>
    <xdr:pic>
      <xdr:nvPicPr>
        <xdr:cNvPr id="59" name="Рисунок 58" descr="FLAKE, матовый хром.jpg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404978" y="17555840"/>
          <a:ext cx="705191" cy="277892"/>
        </a:xfrm>
        <a:prstGeom prst="rect">
          <a:avLst/>
        </a:prstGeom>
      </xdr:spPr>
    </xdr:pic>
    <xdr:clientData/>
  </xdr:twoCellAnchor>
  <xdr:twoCellAnchor editAs="oneCell">
    <xdr:from>
      <xdr:col>1</xdr:col>
      <xdr:colOff>51289</xdr:colOff>
      <xdr:row>106</xdr:row>
      <xdr:rowOff>102577</xdr:rowOff>
    </xdr:from>
    <xdr:to>
      <xdr:col>1</xdr:col>
      <xdr:colOff>769150</xdr:colOff>
      <xdr:row>108</xdr:row>
      <xdr:rowOff>68873</xdr:rowOff>
    </xdr:to>
    <xdr:pic>
      <xdr:nvPicPr>
        <xdr:cNvPr id="60" name="Рисунок 59" descr="Ice матовый хром.jpg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b="58464"/>
        <a:stretch/>
      </xdr:blipFill>
      <xdr:spPr bwMode="auto">
        <a:xfrm>
          <a:off x="394189" y="20486077"/>
          <a:ext cx="717861" cy="347296"/>
        </a:xfrm>
        <a:prstGeom prst="rect">
          <a:avLst/>
        </a:prstGeom>
      </xdr:spPr>
    </xdr:pic>
    <xdr:clientData/>
  </xdr:twoCellAnchor>
  <xdr:twoCellAnchor editAs="oneCell">
    <xdr:from>
      <xdr:col>1</xdr:col>
      <xdr:colOff>43961</xdr:colOff>
      <xdr:row>140</xdr:row>
      <xdr:rowOff>139211</xdr:rowOff>
    </xdr:from>
    <xdr:to>
      <xdr:col>1</xdr:col>
      <xdr:colOff>765091</xdr:colOff>
      <xdr:row>142</xdr:row>
      <xdr:rowOff>15688</xdr:rowOff>
    </xdr:to>
    <xdr:pic>
      <xdr:nvPicPr>
        <xdr:cNvPr id="61" name="Рисунок 60" descr="Corsa, матовый хром.jpg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386860" y="27647411"/>
          <a:ext cx="721130" cy="257477"/>
        </a:xfrm>
        <a:prstGeom prst="rect">
          <a:avLst/>
        </a:prstGeom>
      </xdr:spPr>
    </xdr:pic>
    <xdr:clientData/>
  </xdr:twoCellAnchor>
  <xdr:twoCellAnchor editAs="oneCell">
    <xdr:from>
      <xdr:col>1</xdr:col>
      <xdr:colOff>161190</xdr:colOff>
      <xdr:row>147</xdr:row>
      <xdr:rowOff>84057</xdr:rowOff>
    </xdr:from>
    <xdr:to>
      <xdr:col>1</xdr:col>
      <xdr:colOff>1295399</xdr:colOff>
      <xdr:row>149</xdr:row>
      <xdr:rowOff>103007</xdr:rowOff>
    </xdr:to>
    <xdr:pic>
      <xdr:nvPicPr>
        <xdr:cNvPr id="62" name="Рисунок 61" descr="Накладка под евроцилиндр 242 cylinder, матовый хром.jpg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18895" r="17361" b="53713"/>
        <a:stretch/>
      </xdr:blipFill>
      <xdr:spPr bwMode="auto">
        <a:xfrm>
          <a:off x="504090" y="37060108"/>
          <a:ext cx="1134209" cy="780949"/>
        </a:xfrm>
        <a:prstGeom prst="rect">
          <a:avLst/>
        </a:prstGeom>
      </xdr:spPr>
    </xdr:pic>
    <xdr:clientData/>
  </xdr:twoCellAnchor>
  <xdr:twoCellAnchor editAs="oneCell">
    <xdr:from>
      <xdr:col>1</xdr:col>
      <xdr:colOff>175847</xdr:colOff>
      <xdr:row>144</xdr:row>
      <xdr:rowOff>102175</xdr:rowOff>
    </xdr:from>
    <xdr:to>
      <xdr:col>1</xdr:col>
      <xdr:colOff>728098</xdr:colOff>
      <xdr:row>146</xdr:row>
      <xdr:rowOff>114061</xdr:rowOff>
    </xdr:to>
    <xdr:pic>
      <xdr:nvPicPr>
        <xdr:cNvPr id="63" name="Рисунок 62" descr="Фиксатор 242 WC, матовый хром.jpg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19337" r="14402" b="54521"/>
        <a:stretch/>
      </xdr:blipFill>
      <xdr:spPr bwMode="auto">
        <a:xfrm>
          <a:off x="518747" y="28448574"/>
          <a:ext cx="552251" cy="392886"/>
        </a:xfrm>
        <a:prstGeom prst="rect">
          <a:avLst/>
        </a:prstGeom>
      </xdr:spPr>
    </xdr:pic>
    <xdr:clientData/>
  </xdr:twoCellAnchor>
  <xdr:twoCellAnchor editAs="oneCell">
    <xdr:from>
      <xdr:col>1</xdr:col>
      <xdr:colOff>153134</xdr:colOff>
      <xdr:row>117</xdr:row>
      <xdr:rowOff>14654</xdr:rowOff>
    </xdr:from>
    <xdr:to>
      <xdr:col>1</xdr:col>
      <xdr:colOff>1447800</xdr:colOff>
      <xdr:row>120</xdr:row>
      <xdr:rowOff>60490</xdr:rowOff>
    </xdr:to>
    <xdr:pic>
      <xdr:nvPicPr>
        <xdr:cNvPr id="64" name="Рисунок 63" descr="Накладка под евроцилиндр 211BIC cylinder, матовый хром.jpg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17442" r="19640" b="42689"/>
        <a:stretch/>
      </xdr:blipFill>
      <xdr:spPr bwMode="auto">
        <a:xfrm>
          <a:off x="496034" y="28770630"/>
          <a:ext cx="1294666" cy="1188835"/>
        </a:xfrm>
        <a:prstGeom prst="rect">
          <a:avLst/>
        </a:prstGeom>
      </xdr:spPr>
    </xdr:pic>
    <xdr:clientData/>
  </xdr:twoCellAnchor>
  <xdr:twoCellAnchor editAs="oneCell">
    <xdr:from>
      <xdr:col>1</xdr:col>
      <xdr:colOff>14652</xdr:colOff>
      <xdr:row>111</xdr:row>
      <xdr:rowOff>179307</xdr:rowOff>
    </xdr:from>
    <xdr:to>
      <xdr:col>1</xdr:col>
      <xdr:colOff>1752599</xdr:colOff>
      <xdr:row>115</xdr:row>
      <xdr:rowOff>20515</xdr:rowOff>
    </xdr:to>
    <xdr:pic>
      <xdr:nvPicPr>
        <xdr:cNvPr id="65" name="Рисунок 64" descr="Фиксатор 211BIC WC матовый хром.jpg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l="14033" r="14328" b="46721"/>
        <a:stretch/>
      </xdr:blipFill>
      <xdr:spPr bwMode="auto">
        <a:xfrm>
          <a:off x="357552" y="26839783"/>
          <a:ext cx="1737947" cy="1365208"/>
        </a:xfrm>
        <a:prstGeom prst="rect">
          <a:avLst/>
        </a:prstGeom>
      </xdr:spPr>
    </xdr:pic>
    <xdr:clientData/>
  </xdr:twoCellAnchor>
  <xdr:twoCellAnchor editAs="oneCell">
    <xdr:from>
      <xdr:col>1</xdr:col>
      <xdr:colOff>109902</xdr:colOff>
      <xdr:row>122</xdr:row>
      <xdr:rowOff>80596</xdr:rowOff>
    </xdr:from>
    <xdr:to>
      <xdr:col>1</xdr:col>
      <xdr:colOff>819485</xdr:colOff>
      <xdr:row>123</xdr:row>
      <xdr:rowOff>100379</xdr:rowOff>
    </xdr:to>
    <xdr:pic>
      <xdr:nvPicPr>
        <xdr:cNvPr id="66" name="Рисунок 65" descr="Ice Mini, матовый хром.jpg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452804" y="23816896"/>
          <a:ext cx="709581" cy="210282"/>
        </a:xfrm>
        <a:prstGeom prst="rect">
          <a:avLst/>
        </a:prstGeom>
      </xdr:spPr>
    </xdr:pic>
    <xdr:clientData/>
  </xdr:twoCellAnchor>
  <xdr:twoCellAnchor editAs="oneCell">
    <xdr:from>
      <xdr:col>1</xdr:col>
      <xdr:colOff>219804</xdr:colOff>
      <xdr:row>125</xdr:row>
      <xdr:rowOff>51289</xdr:rowOff>
    </xdr:from>
    <xdr:to>
      <xdr:col>1</xdr:col>
      <xdr:colOff>1257299</xdr:colOff>
      <xdr:row>127</xdr:row>
      <xdr:rowOff>68873</xdr:rowOff>
    </xdr:to>
    <xdr:pic>
      <xdr:nvPicPr>
        <xdr:cNvPr id="67" name="Рисунок 66" descr="Фиксатор 243 WC, матовый хром (на фото полированный, в матовом пока нет ).jpg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l="27727" r="28265" b="57265"/>
        <a:stretch/>
      </xdr:blipFill>
      <xdr:spPr bwMode="auto">
        <a:xfrm>
          <a:off x="562708" y="31102790"/>
          <a:ext cx="1037492" cy="779583"/>
        </a:xfrm>
        <a:prstGeom prst="rect">
          <a:avLst/>
        </a:prstGeom>
      </xdr:spPr>
    </xdr:pic>
    <xdr:clientData/>
  </xdr:twoCellAnchor>
  <xdr:twoCellAnchor editAs="oneCell">
    <xdr:from>
      <xdr:col>1</xdr:col>
      <xdr:colOff>43961</xdr:colOff>
      <xdr:row>132</xdr:row>
      <xdr:rowOff>51289</xdr:rowOff>
    </xdr:from>
    <xdr:to>
      <xdr:col>1</xdr:col>
      <xdr:colOff>824833</xdr:colOff>
      <xdr:row>133</xdr:row>
      <xdr:rowOff>71074</xdr:rowOff>
    </xdr:to>
    <xdr:pic>
      <xdr:nvPicPr>
        <xdr:cNvPr id="68" name="Рисунок 67" descr="Easy Mini, полированный хром.jpg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386862" y="25883089"/>
          <a:ext cx="780871" cy="210285"/>
        </a:xfrm>
        <a:prstGeom prst="rect">
          <a:avLst/>
        </a:prstGeom>
      </xdr:spPr>
    </xdr:pic>
    <xdr:clientData/>
  </xdr:twoCellAnchor>
  <xdr:twoCellAnchor editAs="oneCell">
    <xdr:from>
      <xdr:col>1</xdr:col>
      <xdr:colOff>36635</xdr:colOff>
      <xdr:row>204</xdr:row>
      <xdr:rowOff>51289</xdr:rowOff>
    </xdr:from>
    <xdr:to>
      <xdr:col>1</xdr:col>
      <xdr:colOff>832903</xdr:colOff>
      <xdr:row>205</xdr:row>
      <xdr:rowOff>137016</xdr:rowOff>
    </xdr:to>
    <xdr:pic>
      <xdr:nvPicPr>
        <xdr:cNvPr id="69" name="Рисунок 68" descr="TASHA полированный хром.jpg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379534" y="40970689"/>
          <a:ext cx="796268" cy="276227"/>
        </a:xfrm>
        <a:prstGeom prst="rect">
          <a:avLst/>
        </a:prstGeom>
      </xdr:spPr>
    </xdr:pic>
    <xdr:clientData/>
  </xdr:twoCellAnchor>
  <xdr:twoCellAnchor editAs="oneCell">
    <xdr:from>
      <xdr:col>1</xdr:col>
      <xdr:colOff>29309</xdr:colOff>
      <xdr:row>152</xdr:row>
      <xdr:rowOff>21979</xdr:rowOff>
    </xdr:from>
    <xdr:to>
      <xdr:col>1</xdr:col>
      <xdr:colOff>857250</xdr:colOff>
      <xdr:row>153</xdr:row>
      <xdr:rowOff>168343</xdr:rowOff>
    </xdr:to>
    <xdr:pic>
      <xdr:nvPicPr>
        <xdr:cNvPr id="70" name="Рисунок 69" descr="ORIGAMI матовый хром.jpg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372209" y="30044781"/>
          <a:ext cx="827941" cy="336864"/>
        </a:xfrm>
        <a:prstGeom prst="rect">
          <a:avLst/>
        </a:prstGeom>
      </xdr:spPr>
    </xdr:pic>
    <xdr:clientData/>
  </xdr:twoCellAnchor>
  <xdr:twoCellAnchor editAs="oneCell">
    <xdr:from>
      <xdr:col>1</xdr:col>
      <xdr:colOff>71803</xdr:colOff>
      <xdr:row>166</xdr:row>
      <xdr:rowOff>276224</xdr:rowOff>
    </xdr:from>
    <xdr:to>
      <xdr:col>1</xdr:col>
      <xdr:colOff>2045281</xdr:colOff>
      <xdr:row>169</xdr:row>
      <xdr:rowOff>228600</xdr:rowOff>
    </xdr:to>
    <xdr:pic>
      <xdr:nvPicPr>
        <xdr:cNvPr id="71" name="Рисунок 70" descr="LAURA-LISCIA матовый хром.jpg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 b="59445"/>
        <a:stretch/>
      </xdr:blipFill>
      <xdr:spPr bwMode="auto">
        <a:xfrm>
          <a:off x="414703" y="42414825"/>
          <a:ext cx="1973478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36635</xdr:colOff>
      <xdr:row>173</xdr:row>
      <xdr:rowOff>168519</xdr:rowOff>
    </xdr:from>
    <xdr:to>
      <xdr:col>1</xdr:col>
      <xdr:colOff>1928053</xdr:colOff>
      <xdr:row>176</xdr:row>
      <xdr:rowOff>98961</xdr:rowOff>
    </xdr:to>
    <xdr:pic>
      <xdr:nvPicPr>
        <xdr:cNvPr id="72" name="Рисунок 71" descr="MOD-800 хром-матовый хром.jpg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 b="62062"/>
        <a:stretch/>
      </xdr:blipFill>
      <xdr:spPr bwMode="auto">
        <a:xfrm>
          <a:off x="382999" y="45814298"/>
          <a:ext cx="1891418" cy="685020"/>
        </a:xfrm>
        <a:prstGeom prst="rect">
          <a:avLst/>
        </a:prstGeom>
      </xdr:spPr>
    </xdr:pic>
    <xdr:clientData/>
  </xdr:twoCellAnchor>
  <xdr:twoCellAnchor editAs="oneCell">
    <xdr:from>
      <xdr:col>1</xdr:col>
      <xdr:colOff>29308</xdr:colOff>
      <xdr:row>180</xdr:row>
      <xdr:rowOff>14654</xdr:rowOff>
    </xdr:from>
    <xdr:to>
      <xdr:col>1</xdr:col>
      <xdr:colOff>849923</xdr:colOff>
      <xdr:row>181</xdr:row>
      <xdr:rowOff>126920</xdr:rowOff>
    </xdr:to>
    <xdr:pic>
      <xdr:nvPicPr>
        <xdr:cNvPr id="73" name="Рисунок 72" descr="DENA матовый хром.jpg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372208" y="35904855"/>
          <a:ext cx="820615" cy="302765"/>
        </a:xfrm>
        <a:prstGeom prst="rect">
          <a:avLst/>
        </a:prstGeom>
      </xdr:spPr>
    </xdr:pic>
    <xdr:clientData/>
  </xdr:twoCellAnchor>
  <xdr:twoCellAnchor editAs="oneCell">
    <xdr:from>
      <xdr:col>1</xdr:col>
      <xdr:colOff>51289</xdr:colOff>
      <xdr:row>184</xdr:row>
      <xdr:rowOff>80596</xdr:rowOff>
    </xdr:from>
    <xdr:to>
      <xdr:col>1</xdr:col>
      <xdr:colOff>842599</xdr:colOff>
      <xdr:row>186</xdr:row>
      <xdr:rowOff>24912</xdr:rowOff>
    </xdr:to>
    <xdr:pic>
      <xdr:nvPicPr>
        <xdr:cNvPr id="74" name="Рисунок 73" descr="PATRIZIO бронза.jpg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 b="58333"/>
        <a:stretch/>
      </xdr:blipFill>
      <xdr:spPr bwMode="auto">
        <a:xfrm>
          <a:off x="394190" y="36808997"/>
          <a:ext cx="791309" cy="325315"/>
        </a:xfrm>
        <a:prstGeom prst="rect">
          <a:avLst/>
        </a:prstGeom>
      </xdr:spPr>
    </xdr:pic>
    <xdr:clientData/>
  </xdr:twoCellAnchor>
  <xdr:twoCellAnchor editAs="oneCell">
    <xdr:from>
      <xdr:col>1</xdr:col>
      <xdr:colOff>234463</xdr:colOff>
      <xdr:row>216</xdr:row>
      <xdr:rowOff>175846</xdr:rowOff>
    </xdr:from>
    <xdr:to>
      <xdr:col>1</xdr:col>
      <xdr:colOff>761310</xdr:colOff>
      <xdr:row>221</xdr:row>
      <xdr:rowOff>111368</xdr:rowOff>
    </xdr:to>
    <xdr:pic>
      <xdr:nvPicPr>
        <xdr:cNvPr id="75" name="Рисунок 74" descr="ПС мат.хром.jpg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 l="24436" t="-398" r="21513" b="22974"/>
        <a:stretch/>
      </xdr:blipFill>
      <xdr:spPr bwMode="auto">
        <a:xfrm>
          <a:off x="577363" y="43647946"/>
          <a:ext cx="526847" cy="888023"/>
        </a:xfrm>
        <a:prstGeom prst="rect">
          <a:avLst/>
        </a:prstGeom>
      </xdr:spPr>
    </xdr:pic>
    <xdr:clientData/>
  </xdr:twoCellAnchor>
  <xdr:twoCellAnchor editAs="oneCell">
    <xdr:from>
      <xdr:col>1</xdr:col>
      <xdr:colOff>58615</xdr:colOff>
      <xdr:row>291</xdr:row>
      <xdr:rowOff>21979</xdr:rowOff>
    </xdr:from>
    <xdr:to>
      <xdr:col>1</xdr:col>
      <xdr:colOff>873654</xdr:colOff>
      <xdr:row>293</xdr:row>
      <xdr:rowOff>51281</xdr:rowOff>
    </xdr:to>
    <xdr:pic>
      <xdr:nvPicPr>
        <xdr:cNvPr id="76" name="Рисунок 75" descr="мат.хром.jpg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401515" y="58019706"/>
          <a:ext cx="815039" cy="410299"/>
        </a:xfrm>
        <a:prstGeom prst="rect">
          <a:avLst/>
        </a:prstGeom>
      </xdr:spPr>
    </xdr:pic>
    <xdr:clientData/>
  </xdr:twoCellAnchor>
  <xdr:twoCellAnchor>
    <xdr:from>
      <xdr:col>1</xdr:col>
      <xdr:colOff>55563</xdr:colOff>
      <xdr:row>10</xdr:row>
      <xdr:rowOff>87310</xdr:rowOff>
    </xdr:from>
    <xdr:to>
      <xdr:col>1</xdr:col>
      <xdr:colOff>1616866</xdr:colOff>
      <xdr:row>12</xdr:row>
      <xdr:rowOff>152400</xdr:rowOff>
    </xdr:to>
    <xdr:pic>
      <xdr:nvPicPr>
        <xdr:cNvPr id="77" name="Picture 168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398463" y="2297112"/>
          <a:ext cx="1561303" cy="446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150813</xdr:colOff>
      <xdr:row>14</xdr:row>
      <xdr:rowOff>47625</xdr:rowOff>
    </xdr:from>
    <xdr:to>
      <xdr:col>1</xdr:col>
      <xdr:colOff>660134</xdr:colOff>
      <xdr:row>16</xdr:row>
      <xdr:rowOff>119062</xdr:rowOff>
    </xdr:to>
    <xdr:pic>
      <xdr:nvPicPr>
        <xdr:cNvPr id="78" name="Picture 25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 t="3526" r="2563"/>
        <a:stretch/>
      </xdr:blipFill>
      <xdr:spPr bwMode="auto">
        <a:xfrm>
          <a:off x="493713" y="3038475"/>
          <a:ext cx="509322" cy="490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230187</xdr:colOff>
      <xdr:row>17</xdr:row>
      <xdr:rowOff>103188</xdr:rowOff>
    </xdr:from>
    <xdr:to>
      <xdr:col>1</xdr:col>
      <xdr:colOff>706438</xdr:colOff>
      <xdr:row>19</xdr:row>
      <xdr:rowOff>103556</xdr:rowOff>
    </xdr:to>
    <xdr:pic>
      <xdr:nvPicPr>
        <xdr:cNvPr id="79" name="Picture 248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573089" y="3722688"/>
          <a:ext cx="476249" cy="4194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20</xdr:row>
      <xdr:rowOff>61913</xdr:rowOff>
    </xdr:from>
    <xdr:to>
      <xdr:col>1</xdr:col>
      <xdr:colOff>800100</xdr:colOff>
      <xdr:row>21</xdr:row>
      <xdr:rowOff>193675</xdr:rowOff>
    </xdr:to>
    <xdr:pic>
      <xdr:nvPicPr>
        <xdr:cNvPr id="80" name="Picture 185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352425" y="4310063"/>
          <a:ext cx="790575" cy="341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47623</xdr:colOff>
      <xdr:row>24</xdr:row>
      <xdr:rowOff>23813</xdr:rowOff>
    </xdr:from>
    <xdr:to>
      <xdr:col>1</xdr:col>
      <xdr:colOff>521439</xdr:colOff>
      <xdr:row>25</xdr:row>
      <xdr:rowOff>134937</xdr:rowOff>
    </xdr:to>
    <xdr:pic>
      <xdr:nvPicPr>
        <xdr:cNvPr id="81" name="Picture 25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390524" y="5110163"/>
          <a:ext cx="473816" cy="320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492125</xdr:colOff>
      <xdr:row>25</xdr:row>
      <xdr:rowOff>88422</xdr:rowOff>
    </xdr:from>
    <xdr:to>
      <xdr:col>1</xdr:col>
      <xdr:colOff>838199</xdr:colOff>
      <xdr:row>26</xdr:row>
      <xdr:rowOff>171451</xdr:rowOff>
    </xdr:to>
    <xdr:pic>
      <xdr:nvPicPr>
        <xdr:cNvPr id="82" name="Picture 249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835025" y="5384322"/>
          <a:ext cx="346074" cy="292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22</xdr:row>
      <xdr:rowOff>7937</xdr:rowOff>
    </xdr:from>
    <xdr:to>
      <xdr:col>1</xdr:col>
      <xdr:colOff>832970</xdr:colOff>
      <xdr:row>23</xdr:row>
      <xdr:rowOff>142875</xdr:rowOff>
    </xdr:to>
    <xdr:pic>
      <xdr:nvPicPr>
        <xdr:cNvPr id="83" name="Picture 21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438149" y="4675187"/>
          <a:ext cx="737721" cy="344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103188</xdr:colOff>
      <xdr:row>27</xdr:row>
      <xdr:rowOff>31750</xdr:rowOff>
    </xdr:from>
    <xdr:to>
      <xdr:col>1</xdr:col>
      <xdr:colOff>779462</xdr:colOff>
      <xdr:row>28</xdr:row>
      <xdr:rowOff>161924</xdr:rowOff>
    </xdr:to>
    <xdr:pic>
      <xdr:nvPicPr>
        <xdr:cNvPr id="84" name="Picture 139" descr="485-1-38-1976347888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tretch/>
      </xdr:blipFill>
      <xdr:spPr bwMode="auto">
        <a:xfrm>
          <a:off x="446088" y="5746750"/>
          <a:ext cx="676275" cy="33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15875</xdr:colOff>
      <xdr:row>29</xdr:row>
      <xdr:rowOff>7937</xdr:rowOff>
    </xdr:from>
    <xdr:to>
      <xdr:col>1</xdr:col>
      <xdr:colOff>413966</xdr:colOff>
      <xdr:row>30</xdr:row>
      <xdr:rowOff>192273</xdr:rowOff>
    </xdr:to>
    <xdr:pic>
      <xdr:nvPicPr>
        <xdr:cNvPr id="85" name="Рисунок 84" descr="138_big.jpg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 l="25555" t="25873" r="21429" b="24444"/>
        <a:stretch/>
      </xdr:blipFill>
      <xdr:spPr bwMode="auto">
        <a:xfrm>
          <a:off x="358775" y="6142038"/>
          <a:ext cx="398091" cy="369887"/>
        </a:xfrm>
        <a:prstGeom prst="rect">
          <a:avLst/>
        </a:prstGeom>
      </xdr:spPr>
    </xdr:pic>
    <xdr:clientData/>
  </xdr:twoCellAnchor>
  <xdr:twoCellAnchor editAs="oneCell">
    <xdr:from>
      <xdr:col>1</xdr:col>
      <xdr:colOff>358777</xdr:colOff>
      <xdr:row>30</xdr:row>
      <xdr:rowOff>42861</xdr:rowOff>
    </xdr:from>
    <xdr:to>
      <xdr:col>1</xdr:col>
      <xdr:colOff>787401</xdr:colOff>
      <xdr:row>31</xdr:row>
      <xdr:rowOff>167583</xdr:rowOff>
    </xdr:to>
    <xdr:pic>
      <xdr:nvPicPr>
        <xdr:cNvPr id="86" name="Рисунок 85" descr="CL S.CHROME.jpg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 l="28254" t="36825" r="28730" b="30158"/>
        <a:stretch/>
      </xdr:blipFill>
      <xdr:spPr bwMode="auto">
        <a:xfrm>
          <a:off x="701677" y="6386513"/>
          <a:ext cx="428624" cy="325805"/>
        </a:xfrm>
        <a:prstGeom prst="rect">
          <a:avLst/>
        </a:prstGeom>
      </xdr:spPr>
    </xdr:pic>
    <xdr:clientData/>
  </xdr:twoCellAnchor>
  <xdr:twoCellAnchor editAs="oneCell">
    <xdr:from>
      <xdr:col>1</xdr:col>
      <xdr:colOff>103187</xdr:colOff>
      <xdr:row>44</xdr:row>
      <xdr:rowOff>87310</xdr:rowOff>
    </xdr:from>
    <xdr:to>
      <xdr:col>1</xdr:col>
      <xdr:colOff>849311</xdr:colOff>
      <xdr:row>45</xdr:row>
      <xdr:rowOff>133347</xdr:rowOff>
    </xdr:to>
    <xdr:pic>
      <xdr:nvPicPr>
        <xdr:cNvPr id="87" name="Рисунок 16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/>
      </xdr:blipFill>
      <xdr:spPr bwMode="auto">
        <a:xfrm>
          <a:off x="446087" y="9364662"/>
          <a:ext cx="746125" cy="23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206375</xdr:colOff>
      <xdr:row>48</xdr:row>
      <xdr:rowOff>63500</xdr:rowOff>
    </xdr:from>
    <xdr:to>
      <xdr:col>1</xdr:col>
      <xdr:colOff>654050</xdr:colOff>
      <xdr:row>50</xdr:row>
      <xdr:rowOff>41275</xdr:rowOff>
    </xdr:to>
    <xdr:pic>
      <xdr:nvPicPr>
        <xdr:cNvPr id="88" name="Рисунок 22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549275" y="10179050"/>
          <a:ext cx="447675" cy="35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212725</xdr:colOff>
      <xdr:row>51</xdr:row>
      <xdr:rowOff>130175</xdr:rowOff>
    </xdr:from>
    <xdr:to>
      <xdr:col>1</xdr:col>
      <xdr:colOff>593725</xdr:colOff>
      <xdr:row>53</xdr:row>
      <xdr:rowOff>21166</xdr:rowOff>
    </xdr:to>
    <xdr:pic>
      <xdr:nvPicPr>
        <xdr:cNvPr id="89" name="Рисунок 25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555625" y="10874375"/>
          <a:ext cx="381000" cy="28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39688</xdr:colOff>
      <xdr:row>40</xdr:row>
      <xdr:rowOff>71438</xdr:rowOff>
    </xdr:from>
    <xdr:to>
      <xdr:col>1</xdr:col>
      <xdr:colOff>816571</xdr:colOff>
      <xdr:row>41</xdr:row>
      <xdr:rowOff>165097</xdr:rowOff>
    </xdr:to>
    <xdr:pic>
      <xdr:nvPicPr>
        <xdr:cNvPr id="90" name="Рисунок 19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382588" y="8510588"/>
          <a:ext cx="776883" cy="284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39686</xdr:colOff>
      <xdr:row>33</xdr:row>
      <xdr:rowOff>127000</xdr:rowOff>
    </xdr:from>
    <xdr:to>
      <xdr:col>1</xdr:col>
      <xdr:colOff>838399</xdr:colOff>
      <xdr:row>35</xdr:row>
      <xdr:rowOff>20637</xdr:rowOff>
    </xdr:to>
    <xdr:pic>
      <xdr:nvPicPr>
        <xdr:cNvPr id="91" name="Рисунок 4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/>
      </xdr:blipFill>
      <xdr:spPr bwMode="auto">
        <a:xfrm>
          <a:off x="382587" y="7099300"/>
          <a:ext cx="798712" cy="274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71439</xdr:colOff>
      <xdr:row>37</xdr:row>
      <xdr:rowOff>63500</xdr:rowOff>
    </xdr:from>
    <xdr:to>
      <xdr:col>1</xdr:col>
      <xdr:colOff>841376</xdr:colOff>
      <xdr:row>38</xdr:row>
      <xdr:rowOff>148242</xdr:rowOff>
    </xdr:to>
    <xdr:pic>
      <xdr:nvPicPr>
        <xdr:cNvPr id="92" name="Рисунок 2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/>
      </xdr:blipFill>
      <xdr:spPr bwMode="auto">
        <a:xfrm>
          <a:off x="414339" y="7874000"/>
          <a:ext cx="769938" cy="275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243</xdr:row>
      <xdr:rowOff>13603</xdr:rowOff>
    </xdr:from>
    <xdr:to>
      <xdr:col>1</xdr:col>
      <xdr:colOff>698499</xdr:colOff>
      <xdr:row>246</xdr:row>
      <xdr:rowOff>166688</xdr:rowOff>
    </xdr:to>
    <xdr:pic>
      <xdr:nvPicPr>
        <xdr:cNvPr id="93" name="Рисунок 28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/>
      </xdr:blipFill>
      <xdr:spPr bwMode="auto">
        <a:xfrm>
          <a:off x="565150" y="48667303"/>
          <a:ext cx="476250" cy="724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182562</xdr:colOff>
      <xdr:row>238</xdr:row>
      <xdr:rowOff>12575</xdr:rowOff>
    </xdr:from>
    <xdr:to>
      <xdr:col>1</xdr:col>
      <xdr:colOff>698499</xdr:colOff>
      <xdr:row>241</xdr:row>
      <xdr:rowOff>111124</xdr:rowOff>
    </xdr:to>
    <xdr:pic>
      <xdr:nvPicPr>
        <xdr:cNvPr id="94" name="Рисунок 93" descr="хром.jpg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/>
      </xdr:blipFill>
      <xdr:spPr bwMode="auto">
        <a:xfrm>
          <a:off x="525462" y="47704250"/>
          <a:ext cx="515938" cy="670049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111124</xdr:colOff>
      <xdr:row>306</xdr:row>
      <xdr:rowOff>122876</xdr:rowOff>
    </xdr:from>
    <xdr:to>
      <xdr:col>1</xdr:col>
      <xdr:colOff>706437</xdr:colOff>
      <xdr:row>310</xdr:row>
      <xdr:rowOff>63499</xdr:rowOff>
    </xdr:to>
    <xdr:pic>
      <xdr:nvPicPr>
        <xdr:cNvPr id="95" name="Рисунок 94" descr="Стандартный цилиндр ключ-ключ 30-30, никель.jpg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/>
      </xdr:blipFill>
      <xdr:spPr bwMode="auto">
        <a:xfrm>
          <a:off x="454024" y="61073352"/>
          <a:ext cx="595313" cy="702622"/>
        </a:xfrm>
        <a:prstGeom prst="rect">
          <a:avLst/>
        </a:prstGeom>
      </xdr:spPr>
    </xdr:pic>
    <xdr:clientData/>
  </xdr:twoCellAnchor>
  <xdr:twoCellAnchor editAs="oneCell">
    <xdr:from>
      <xdr:col>1</xdr:col>
      <xdr:colOff>206375</xdr:colOff>
      <xdr:row>74</xdr:row>
      <xdr:rowOff>82083</xdr:rowOff>
    </xdr:from>
    <xdr:to>
      <xdr:col>1</xdr:col>
      <xdr:colOff>674688</xdr:colOff>
      <xdr:row>78</xdr:row>
      <xdr:rowOff>5417</xdr:rowOff>
    </xdr:to>
    <xdr:pic>
      <xdr:nvPicPr>
        <xdr:cNvPr id="96" name="Рисунок 95" descr="Скрытая b-noha_02.jpg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 l="29908" t="26871" r="12448" b="17007"/>
        <a:stretch/>
      </xdr:blipFill>
      <xdr:spPr bwMode="auto">
        <a:xfrm>
          <a:off x="549275" y="15645933"/>
          <a:ext cx="468313" cy="685336"/>
        </a:xfrm>
        <a:prstGeom prst="rect">
          <a:avLst/>
        </a:prstGeom>
      </xdr:spPr>
    </xdr:pic>
    <xdr:clientData/>
  </xdr:twoCellAnchor>
  <xdr:twoCellAnchor editAs="oneCell">
    <xdr:from>
      <xdr:col>1</xdr:col>
      <xdr:colOff>260702</xdr:colOff>
      <xdr:row>311</xdr:row>
      <xdr:rowOff>184120</xdr:rowOff>
    </xdr:from>
    <xdr:to>
      <xdr:col>1</xdr:col>
      <xdr:colOff>594371</xdr:colOff>
      <xdr:row>315</xdr:row>
      <xdr:rowOff>146541</xdr:rowOff>
    </xdr:to>
    <xdr:pic>
      <xdr:nvPicPr>
        <xdr:cNvPr id="97" name="Рисунок 96" descr="Шпингалет D00320.15.342.jpg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 b="53940"/>
        <a:stretch/>
      </xdr:blipFill>
      <xdr:spPr bwMode="auto">
        <a:xfrm rot="18331095">
          <a:off x="408227" y="62291996"/>
          <a:ext cx="724420" cy="333669"/>
        </a:xfrm>
        <a:prstGeom prst="rect">
          <a:avLst/>
        </a:prstGeom>
      </xdr:spPr>
    </xdr:pic>
    <xdr:clientData/>
  </xdr:twoCellAnchor>
  <xdr:twoCellAnchor editAs="oneCell">
    <xdr:from>
      <xdr:col>1</xdr:col>
      <xdr:colOff>71439</xdr:colOff>
      <xdr:row>250</xdr:row>
      <xdr:rowOff>55563</xdr:rowOff>
    </xdr:from>
    <xdr:to>
      <xdr:col>1</xdr:col>
      <xdr:colOff>648850</xdr:colOff>
      <xdr:row>255</xdr:row>
      <xdr:rowOff>111124</xdr:rowOff>
    </xdr:to>
    <xdr:pic>
      <xdr:nvPicPr>
        <xdr:cNvPr id="98" name="Рисунок 97" descr="zamok_gardian_soft_1p.jpg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 l="24038" t="4152" r="23513" b="4283"/>
        <a:stretch/>
      </xdr:blipFill>
      <xdr:spPr bwMode="auto">
        <a:xfrm>
          <a:off x="414339" y="50109438"/>
          <a:ext cx="577411" cy="1008062"/>
        </a:xfrm>
        <a:prstGeom prst="rect">
          <a:avLst/>
        </a:prstGeom>
      </xdr:spPr>
    </xdr:pic>
    <xdr:clientData/>
  </xdr:twoCellAnchor>
  <xdr:twoCellAnchor editAs="oneCell">
    <xdr:from>
      <xdr:col>1</xdr:col>
      <xdr:colOff>39691</xdr:colOff>
      <xdr:row>259</xdr:row>
      <xdr:rowOff>180238</xdr:rowOff>
    </xdr:from>
    <xdr:to>
      <xdr:col>1</xdr:col>
      <xdr:colOff>647316</xdr:colOff>
      <xdr:row>265</xdr:row>
      <xdr:rowOff>111123</xdr:rowOff>
    </xdr:to>
    <xdr:pic>
      <xdr:nvPicPr>
        <xdr:cNvPr id="99" name="Рисунок 98" descr="zamok_gardian_soft_11p.jpg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 l="24114" t="3414" r="23602" b="4182"/>
        <a:stretch/>
      </xdr:blipFill>
      <xdr:spPr bwMode="auto">
        <a:xfrm>
          <a:off x="382591" y="51948613"/>
          <a:ext cx="607625" cy="1073885"/>
        </a:xfrm>
        <a:prstGeom prst="rect">
          <a:avLst/>
        </a:prstGeom>
      </xdr:spPr>
    </xdr:pic>
    <xdr:clientData/>
  </xdr:twoCellAnchor>
  <xdr:twoCellAnchor editAs="oneCell">
    <xdr:from>
      <xdr:col>1</xdr:col>
      <xdr:colOff>55564</xdr:colOff>
      <xdr:row>269</xdr:row>
      <xdr:rowOff>162624</xdr:rowOff>
    </xdr:from>
    <xdr:to>
      <xdr:col>1</xdr:col>
      <xdr:colOff>642936</xdr:colOff>
      <xdr:row>275</xdr:row>
      <xdr:rowOff>103187</xdr:rowOff>
    </xdr:to>
    <xdr:pic>
      <xdr:nvPicPr>
        <xdr:cNvPr id="100" name="Рисунок 99" descr="zamok_gardian_soft_1m.jpg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 l="25779" t="4475" r="24632" b="4046"/>
        <a:stretch/>
      </xdr:blipFill>
      <xdr:spPr bwMode="auto">
        <a:xfrm>
          <a:off x="398464" y="53835999"/>
          <a:ext cx="587372" cy="1083563"/>
        </a:xfrm>
        <a:prstGeom prst="rect">
          <a:avLst/>
        </a:prstGeom>
      </xdr:spPr>
    </xdr:pic>
    <xdr:clientData/>
  </xdr:twoCellAnchor>
  <xdr:twoCellAnchor editAs="oneCell">
    <xdr:from>
      <xdr:col>1</xdr:col>
      <xdr:colOff>71440</xdr:colOff>
      <xdr:row>279</xdr:row>
      <xdr:rowOff>166503</xdr:rowOff>
    </xdr:from>
    <xdr:to>
      <xdr:col>1</xdr:col>
      <xdr:colOff>658813</xdr:colOff>
      <xdr:row>285</xdr:row>
      <xdr:rowOff>95250</xdr:rowOff>
    </xdr:to>
    <xdr:pic>
      <xdr:nvPicPr>
        <xdr:cNvPr id="101" name="Рисунок 100" descr="zamok_gardian_soft_11m.jpg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 l="25323" t="4300" r="24271" b="3727"/>
        <a:stretch/>
      </xdr:blipFill>
      <xdr:spPr bwMode="auto">
        <a:xfrm>
          <a:off x="414340" y="55744878"/>
          <a:ext cx="587373" cy="1071747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189</xdr:row>
      <xdr:rowOff>111126</xdr:rowOff>
    </xdr:from>
    <xdr:to>
      <xdr:col>1</xdr:col>
      <xdr:colOff>722540</xdr:colOff>
      <xdr:row>192</xdr:row>
      <xdr:rowOff>98198</xdr:rowOff>
    </xdr:to>
    <xdr:pic>
      <xdr:nvPicPr>
        <xdr:cNvPr id="102" name="Рисунок 101" descr="0037-WCR-CR-SAT.jpg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 l="24801" t="-354" r="24887" b="51460"/>
        <a:stretch/>
      </xdr:blipFill>
      <xdr:spPr bwMode="auto">
        <a:xfrm>
          <a:off x="485775" y="37887276"/>
          <a:ext cx="579665" cy="558572"/>
        </a:xfrm>
        <a:prstGeom prst="rect">
          <a:avLst/>
        </a:prstGeom>
      </xdr:spPr>
    </xdr:pic>
    <xdr:clientData/>
  </xdr:twoCellAnchor>
  <xdr:twoCellAnchor editAs="oneCell">
    <xdr:from>
      <xdr:col>1</xdr:col>
      <xdr:colOff>134939</xdr:colOff>
      <xdr:row>196</xdr:row>
      <xdr:rowOff>158750</xdr:rowOff>
    </xdr:from>
    <xdr:to>
      <xdr:col>1</xdr:col>
      <xdr:colOff>726850</xdr:colOff>
      <xdr:row>199</xdr:row>
      <xdr:rowOff>152400</xdr:rowOff>
    </xdr:to>
    <xdr:pic>
      <xdr:nvPicPr>
        <xdr:cNvPr id="103" name="Рисунок 102" descr="8-BFY матовый хром.jpg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 l="24093" t="-1417" r="24531" b="51814"/>
        <a:stretch/>
      </xdr:blipFill>
      <xdr:spPr bwMode="auto">
        <a:xfrm>
          <a:off x="477839" y="39401750"/>
          <a:ext cx="591911" cy="56515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127002</xdr:colOff>
      <xdr:row>209</xdr:row>
      <xdr:rowOff>23813</xdr:rowOff>
    </xdr:from>
    <xdr:to>
      <xdr:col>1</xdr:col>
      <xdr:colOff>722155</xdr:colOff>
      <xdr:row>212</xdr:row>
      <xdr:rowOff>185</xdr:rowOff>
    </xdr:to>
    <xdr:pic>
      <xdr:nvPicPr>
        <xdr:cNvPr id="104" name="Рисунок 103" descr="Фиксатор WC 261.jpg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rcRect t="26051" r="48845" b="26873"/>
        <a:stretch/>
      </xdr:blipFill>
      <xdr:spPr bwMode="auto">
        <a:xfrm>
          <a:off x="469902" y="41990963"/>
          <a:ext cx="595153" cy="542924"/>
        </a:xfrm>
        <a:prstGeom prst="rect">
          <a:avLst/>
        </a:prstGeom>
      </xdr:spPr>
    </xdr:pic>
    <xdr:clientData/>
  </xdr:twoCellAnchor>
  <xdr:twoCellAnchor>
    <xdr:from>
      <xdr:col>1</xdr:col>
      <xdr:colOff>70118</xdr:colOff>
      <xdr:row>229</xdr:row>
      <xdr:rowOff>174623</xdr:rowOff>
    </xdr:from>
    <xdr:to>
      <xdr:col>1</xdr:col>
      <xdr:colOff>825501</xdr:colOff>
      <xdr:row>234</xdr:row>
      <xdr:rowOff>128586</xdr:rowOff>
    </xdr:to>
    <xdr:pic>
      <xdr:nvPicPr>
        <xdr:cNvPr id="105" name="Immagine 31" descr="K2760 disegno tecnico quote cerniera.jpg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/>
      </xdr:blipFill>
      <xdr:spPr bwMode="auto">
        <a:xfrm>
          <a:off x="413018" y="46142275"/>
          <a:ext cx="755384" cy="9064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223</xdr:row>
      <xdr:rowOff>182561</xdr:rowOff>
    </xdr:from>
    <xdr:to>
      <xdr:col>1</xdr:col>
      <xdr:colOff>858909</xdr:colOff>
      <xdr:row>229</xdr:row>
      <xdr:rowOff>11110</xdr:rowOff>
    </xdr:to>
    <xdr:pic>
      <xdr:nvPicPr>
        <xdr:cNvPr id="106" name="Рисунок 6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rcRect r="66270"/>
        <a:stretch/>
      </xdr:blipFill>
      <xdr:spPr bwMode="auto">
        <a:xfrm>
          <a:off x="390525" y="44997686"/>
          <a:ext cx="811285" cy="971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349249</xdr:colOff>
      <xdr:row>55</xdr:row>
      <xdr:rowOff>7939</xdr:rowOff>
    </xdr:from>
    <xdr:to>
      <xdr:col>1</xdr:col>
      <xdr:colOff>694287</xdr:colOff>
      <xdr:row>57</xdr:row>
      <xdr:rowOff>288974</xdr:rowOff>
    </xdr:to>
    <xdr:pic>
      <xdr:nvPicPr>
        <xdr:cNvPr id="107" name="Рисунок 13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/>
      </xdr:blipFill>
      <xdr:spPr bwMode="auto">
        <a:xfrm>
          <a:off x="692150" y="11590339"/>
          <a:ext cx="345037" cy="6239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351058</xdr:colOff>
      <xdr:row>61</xdr:row>
      <xdr:rowOff>39685</xdr:rowOff>
    </xdr:from>
    <xdr:to>
      <xdr:col>1</xdr:col>
      <xdr:colOff>722312</xdr:colOff>
      <xdr:row>63</xdr:row>
      <xdr:rowOff>302833</xdr:rowOff>
    </xdr:to>
    <xdr:pic>
      <xdr:nvPicPr>
        <xdr:cNvPr id="108" name="Рисунок 1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/>
      </xdr:blipFill>
      <xdr:spPr bwMode="auto">
        <a:xfrm>
          <a:off x="693959" y="12879385"/>
          <a:ext cx="371253" cy="586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456113</xdr:colOff>
      <xdr:row>58</xdr:row>
      <xdr:rowOff>49214</xdr:rowOff>
    </xdr:from>
    <xdr:to>
      <xdr:col>1</xdr:col>
      <xdr:colOff>824122</xdr:colOff>
      <xdr:row>60</xdr:row>
      <xdr:rowOff>298499</xdr:rowOff>
    </xdr:to>
    <xdr:pic>
      <xdr:nvPicPr>
        <xdr:cNvPr id="109" name="Рисунок 1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/>
      </xdr:blipFill>
      <xdr:spPr bwMode="auto">
        <a:xfrm>
          <a:off x="799013" y="12260264"/>
          <a:ext cx="368009" cy="582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317500</xdr:colOff>
      <xdr:row>71</xdr:row>
      <xdr:rowOff>44576</xdr:rowOff>
    </xdr:from>
    <xdr:to>
      <xdr:col>1</xdr:col>
      <xdr:colOff>658814</xdr:colOff>
      <xdr:row>74</xdr:row>
      <xdr:rowOff>81053</xdr:rowOff>
    </xdr:to>
    <xdr:pic>
      <xdr:nvPicPr>
        <xdr:cNvPr id="110" name="Рисунок 5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/>
      </xdr:blipFill>
      <xdr:spPr bwMode="auto">
        <a:xfrm>
          <a:off x="660400" y="14979776"/>
          <a:ext cx="341314" cy="6079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339725</xdr:colOff>
      <xdr:row>65</xdr:row>
      <xdr:rowOff>37955</xdr:rowOff>
    </xdr:from>
    <xdr:to>
      <xdr:col>1</xdr:col>
      <xdr:colOff>709830</xdr:colOff>
      <xdr:row>68</xdr:row>
      <xdr:rowOff>83990</xdr:rowOff>
    </xdr:to>
    <xdr:pic>
      <xdr:nvPicPr>
        <xdr:cNvPr id="111" name="Рисунок 6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/>
      </xdr:blipFill>
      <xdr:spPr bwMode="auto">
        <a:xfrm>
          <a:off x="682625" y="13715856"/>
          <a:ext cx="370105" cy="617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198439</xdr:colOff>
      <xdr:row>68</xdr:row>
      <xdr:rowOff>48348</xdr:rowOff>
    </xdr:from>
    <xdr:to>
      <xdr:col>1</xdr:col>
      <xdr:colOff>512966</xdr:colOff>
      <xdr:row>71</xdr:row>
      <xdr:rowOff>92075</xdr:rowOff>
    </xdr:to>
    <xdr:pic>
      <xdr:nvPicPr>
        <xdr:cNvPr id="112" name="Рисунок 7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/>
      </xdr:blipFill>
      <xdr:spPr bwMode="auto">
        <a:xfrm>
          <a:off x="541339" y="14354898"/>
          <a:ext cx="314527" cy="615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58738</xdr:colOff>
      <xdr:row>7</xdr:row>
      <xdr:rowOff>31750</xdr:rowOff>
    </xdr:from>
    <xdr:to>
      <xdr:col>1</xdr:col>
      <xdr:colOff>867340</xdr:colOff>
      <xdr:row>8</xdr:row>
      <xdr:rowOff>190500</xdr:rowOff>
    </xdr:to>
    <xdr:pic>
      <xdr:nvPicPr>
        <xdr:cNvPr id="113" name="Picture 1330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tretch/>
      </xdr:blipFill>
      <xdr:spPr bwMode="auto">
        <a:xfrm>
          <a:off x="401638" y="1555750"/>
          <a:ext cx="808602" cy="36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295274</xdr:colOff>
      <xdr:row>317</xdr:row>
      <xdr:rowOff>28575</xdr:rowOff>
    </xdr:from>
    <xdr:to>
      <xdr:col>1</xdr:col>
      <xdr:colOff>1285875</xdr:colOff>
      <xdr:row>320</xdr:row>
      <xdr:rowOff>244127</xdr:rowOff>
    </xdr:to>
    <xdr:pic>
      <xdr:nvPicPr>
        <xdr:cNvPr id="114" name="Picture 259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tretch/>
      </xdr:blipFill>
      <xdr:spPr bwMode="auto">
        <a:xfrm>
          <a:off x="638175" y="81772125"/>
          <a:ext cx="990600" cy="787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65944</xdr:colOff>
      <xdr:row>90</xdr:row>
      <xdr:rowOff>117231</xdr:rowOff>
    </xdr:from>
    <xdr:to>
      <xdr:col>1</xdr:col>
      <xdr:colOff>1028004</xdr:colOff>
      <xdr:row>92</xdr:row>
      <xdr:rowOff>95250</xdr:rowOff>
    </xdr:to>
    <xdr:pic>
      <xdr:nvPicPr>
        <xdr:cNvPr id="2" name="Рисунок 1" descr="ELLE матовый хром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319944" y="21823648"/>
          <a:ext cx="962060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62077</xdr:colOff>
      <xdr:row>94</xdr:row>
      <xdr:rowOff>74083</xdr:rowOff>
    </xdr:from>
    <xdr:to>
      <xdr:col>1</xdr:col>
      <xdr:colOff>952500</xdr:colOff>
      <xdr:row>96</xdr:row>
      <xdr:rowOff>108808</xdr:rowOff>
    </xdr:to>
    <xdr:pic>
      <xdr:nvPicPr>
        <xdr:cNvPr id="3" name="Рисунок 2" descr="FLAKE, матовый хром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316077" y="22542500"/>
          <a:ext cx="890423" cy="415725"/>
        </a:xfrm>
        <a:prstGeom prst="rect">
          <a:avLst/>
        </a:prstGeom>
      </xdr:spPr>
    </xdr:pic>
    <xdr:clientData/>
  </xdr:twoCellAnchor>
  <xdr:twoCellAnchor editAs="oneCell">
    <xdr:from>
      <xdr:col>1</xdr:col>
      <xdr:colOff>51289</xdr:colOff>
      <xdr:row>145</xdr:row>
      <xdr:rowOff>102578</xdr:rowOff>
    </xdr:from>
    <xdr:to>
      <xdr:col>1</xdr:col>
      <xdr:colOff>823011</xdr:colOff>
      <xdr:row>146</xdr:row>
      <xdr:rowOff>232834</xdr:rowOff>
    </xdr:to>
    <xdr:pic>
      <xdr:nvPicPr>
        <xdr:cNvPr id="4" name="Рисунок 3" descr="Ice матовый хром.jp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b="58464"/>
        <a:stretch/>
      </xdr:blipFill>
      <xdr:spPr bwMode="auto">
        <a:xfrm>
          <a:off x="305289" y="25439078"/>
          <a:ext cx="771722" cy="320756"/>
        </a:xfrm>
        <a:prstGeom prst="rect">
          <a:avLst/>
        </a:prstGeom>
      </xdr:spPr>
    </xdr:pic>
    <xdr:clientData/>
  </xdr:twoCellAnchor>
  <xdr:twoCellAnchor editAs="oneCell">
    <xdr:from>
      <xdr:col>1</xdr:col>
      <xdr:colOff>54543</xdr:colOff>
      <xdr:row>177</xdr:row>
      <xdr:rowOff>84666</xdr:rowOff>
    </xdr:from>
    <xdr:to>
      <xdr:col>1</xdr:col>
      <xdr:colOff>1017499</xdr:colOff>
      <xdr:row>178</xdr:row>
      <xdr:rowOff>52916</xdr:rowOff>
    </xdr:to>
    <xdr:pic>
      <xdr:nvPicPr>
        <xdr:cNvPr id="5" name="Рисунок 4" descr="Corsa, матовый хром.jpg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308544" y="34872084"/>
          <a:ext cx="962955" cy="349249"/>
        </a:xfrm>
        <a:prstGeom prst="rect">
          <a:avLst/>
        </a:prstGeom>
      </xdr:spPr>
    </xdr:pic>
    <xdr:clientData/>
  </xdr:twoCellAnchor>
  <xdr:twoCellAnchor editAs="oneCell">
    <xdr:from>
      <xdr:col>1</xdr:col>
      <xdr:colOff>182358</xdr:colOff>
      <xdr:row>189</xdr:row>
      <xdr:rowOff>200475</xdr:rowOff>
    </xdr:from>
    <xdr:to>
      <xdr:col>1</xdr:col>
      <xdr:colOff>989693</xdr:colOff>
      <xdr:row>191</xdr:row>
      <xdr:rowOff>95250</xdr:rowOff>
    </xdr:to>
    <xdr:pic>
      <xdr:nvPicPr>
        <xdr:cNvPr id="6" name="Рисунок 5" descr="Накладка под евроцилиндр 242 cylinder, матовый хром.jp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18895" r="17361" b="53713"/>
        <a:stretch/>
      </xdr:blipFill>
      <xdr:spPr bwMode="auto">
        <a:xfrm>
          <a:off x="436358" y="36321392"/>
          <a:ext cx="807335" cy="466274"/>
        </a:xfrm>
        <a:prstGeom prst="rect">
          <a:avLst/>
        </a:prstGeom>
      </xdr:spPr>
    </xdr:pic>
    <xdr:clientData/>
  </xdr:twoCellAnchor>
  <xdr:twoCellAnchor editAs="oneCell">
    <xdr:from>
      <xdr:col>1</xdr:col>
      <xdr:colOff>59430</xdr:colOff>
      <xdr:row>186</xdr:row>
      <xdr:rowOff>42334</xdr:rowOff>
    </xdr:from>
    <xdr:to>
      <xdr:col>1</xdr:col>
      <xdr:colOff>1012488</xdr:colOff>
      <xdr:row>188</xdr:row>
      <xdr:rowOff>127000</xdr:rowOff>
    </xdr:to>
    <xdr:pic>
      <xdr:nvPicPr>
        <xdr:cNvPr id="7" name="Рисунок 6" descr="Фиксатор 242 WC, матовый хром.jpg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19337" r="14402" b="54521"/>
        <a:stretch/>
      </xdr:blipFill>
      <xdr:spPr bwMode="auto">
        <a:xfrm>
          <a:off x="313430" y="35591751"/>
          <a:ext cx="953058" cy="465666"/>
        </a:xfrm>
        <a:prstGeom prst="rect">
          <a:avLst/>
        </a:prstGeom>
      </xdr:spPr>
    </xdr:pic>
    <xdr:clientData/>
  </xdr:twoCellAnchor>
  <xdr:twoCellAnchor editAs="oneCell">
    <xdr:from>
      <xdr:col>1</xdr:col>
      <xdr:colOff>166894</xdr:colOff>
      <xdr:row>156</xdr:row>
      <xdr:rowOff>194572</xdr:rowOff>
    </xdr:from>
    <xdr:to>
      <xdr:col>1</xdr:col>
      <xdr:colOff>920751</xdr:colOff>
      <xdr:row>158</xdr:row>
      <xdr:rowOff>217624</xdr:rowOff>
    </xdr:to>
    <xdr:pic>
      <xdr:nvPicPr>
        <xdr:cNvPr id="8" name="Рисунок 7" descr="Накладка под евроцилиндр 211BIC cylinder, матовый хром.jpg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17442" r="19640" b="42689"/>
        <a:stretch/>
      </xdr:blipFill>
      <xdr:spPr bwMode="auto">
        <a:xfrm>
          <a:off x="420894" y="28854239"/>
          <a:ext cx="753858" cy="975552"/>
        </a:xfrm>
        <a:prstGeom prst="rect">
          <a:avLst/>
        </a:prstGeom>
      </xdr:spPr>
    </xdr:pic>
    <xdr:clientData/>
  </xdr:twoCellAnchor>
  <xdr:twoCellAnchor editAs="oneCell">
    <xdr:from>
      <xdr:col>1</xdr:col>
      <xdr:colOff>162819</xdr:colOff>
      <xdr:row>151</xdr:row>
      <xdr:rowOff>136974</xdr:rowOff>
    </xdr:from>
    <xdr:to>
      <xdr:col>2</xdr:col>
      <xdr:colOff>4181</xdr:colOff>
      <xdr:row>154</xdr:row>
      <xdr:rowOff>10583</xdr:rowOff>
    </xdr:to>
    <xdr:pic>
      <xdr:nvPicPr>
        <xdr:cNvPr id="9" name="Рисунок 8" descr="Фиксатор 211BIC WC матовый хром.jpg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l="14033" r="14328" b="46721"/>
        <a:stretch/>
      </xdr:blipFill>
      <xdr:spPr bwMode="auto">
        <a:xfrm>
          <a:off x="416819" y="26944557"/>
          <a:ext cx="889112" cy="963692"/>
        </a:xfrm>
        <a:prstGeom prst="rect">
          <a:avLst/>
        </a:prstGeom>
      </xdr:spPr>
    </xdr:pic>
    <xdr:clientData/>
  </xdr:twoCellAnchor>
  <xdr:twoCellAnchor editAs="oneCell">
    <xdr:from>
      <xdr:col>1</xdr:col>
      <xdr:colOff>67570</xdr:colOff>
      <xdr:row>161</xdr:row>
      <xdr:rowOff>74084</xdr:rowOff>
    </xdr:from>
    <xdr:to>
      <xdr:col>1</xdr:col>
      <xdr:colOff>1022740</xdr:colOff>
      <xdr:row>162</xdr:row>
      <xdr:rowOff>148167</xdr:rowOff>
    </xdr:to>
    <xdr:pic>
      <xdr:nvPicPr>
        <xdr:cNvPr id="10" name="Рисунок 9" descr="Ice Mini, матовый хром.jpg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321571" y="30649334"/>
          <a:ext cx="955170" cy="264583"/>
        </a:xfrm>
        <a:prstGeom prst="rect">
          <a:avLst/>
        </a:prstGeom>
      </xdr:spPr>
    </xdr:pic>
    <xdr:clientData/>
  </xdr:twoCellAnchor>
  <xdr:twoCellAnchor editAs="oneCell">
    <xdr:from>
      <xdr:col>1</xdr:col>
      <xdr:colOff>135141</xdr:colOff>
      <xdr:row>164</xdr:row>
      <xdr:rowOff>0</xdr:rowOff>
    </xdr:from>
    <xdr:to>
      <xdr:col>1</xdr:col>
      <xdr:colOff>998845</xdr:colOff>
      <xdr:row>166</xdr:row>
      <xdr:rowOff>17582</xdr:rowOff>
    </xdr:to>
    <xdr:pic>
      <xdr:nvPicPr>
        <xdr:cNvPr id="11" name="Рисунок 10" descr="Фиксатор 243 WC, матовый хром (на фото полированный, в матовом пока нет ).jpg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l="27727" r="28265" b="57265"/>
        <a:stretch/>
      </xdr:blipFill>
      <xdr:spPr bwMode="auto">
        <a:xfrm>
          <a:off x="389141" y="31240373"/>
          <a:ext cx="863705" cy="398583"/>
        </a:xfrm>
        <a:prstGeom prst="rect">
          <a:avLst/>
        </a:prstGeom>
      </xdr:spPr>
    </xdr:pic>
    <xdr:clientData/>
  </xdr:twoCellAnchor>
  <xdr:twoCellAnchor editAs="oneCell">
    <xdr:from>
      <xdr:col>1</xdr:col>
      <xdr:colOff>12212</xdr:colOff>
      <xdr:row>168</xdr:row>
      <xdr:rowOff>74085</xdr:rowOff>
    </xdr:from>
    <xdr:to>
      <xdr:col>1</xdr:col>
      <xdr:colOff>971027</xdr:colOff>
      <xdr:row>169</xdr:row>
      <xdr:rowOff>179917</xdr:rowOff>
    </xdr:to>
    <xdr:pic>
      <xdr:nvPicPr>
        <xdr:cNvPr id="12" name="Рисунок 11" descr="Easy Mini, полированный хром.jpg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266212" y="32755418"/>
          <a:ext cx="958815" cy="296332"/>
        </a:xfrm>
        <a:prstGeom prst="rect">
          <a:avLst/>
        </a:prstGeom>
      </xdr:spPr>
    </xdr:pic>
    <xdr:clientData/>
  </xdr:twoCellAnchor>
  <xdr:twoCellAnchor editAs="oneCell">
    <xdr:from>
      <xdr:col>1</xdr:col>
      <xdr:colOff>78970</xdr:colOff>
      <xdr:row>245</xdr:row>
      <xdr:rowOff>19539</xdr:rowOff>
    </xdr:from>
    <xdr:to>
      <xdr:col>1</xdr:col>
      <xdr:colOff>992622</xdr:colOff>
      <xdr:row>246</xdr:row>
      <xdr:rowOff>31750</xdr:rowOff>
    </xdr:to>
    <xdr:pic>
      <xdr:nvPicPr>
        <xdr:cNvPr id="13" name="Рисунок 12" descr="TASHA полированный хром.jpg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332970" y="50978289"/>
          <a:ext cx="913652" cy="202711"/>
        </a:xfrm>
        <a:prstGeom prst="rect">
          <a:avLst/>
        </a:prstGeom>
      </xdr:spPr>
    </xdr:pic>
    <xdr:clientData/>
  </xdr:twoCellAnchor>
  <xdr:twoCellAnchor editAs="oneCell">
    <xdr:from>
      <xdr:col>1</xdr:col>
      <xdr:colOff>29309</xdr:colOff>
      <xdr:row>194</xdr:row>
      <xdr:rowOff>21979</xdr:rowOff>
    </xdr:from>
    <xdr:to>
      <xdr:col>1</xdr:col>
      <xdr:colOff>898443</xdr:colOff>
      <xdr:row>195</xdr:row>
      <xdr:rowOff>0</xdr:rowOff>
    </xdr:to>
    <xdr:pic>
      <xdr:nvPicPr>
        <xdr:cNvPr id="14" name="Рисунок 13" descr="ORIGAMI матовый хром.jpg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283309" y="37486981"/>
          <a:ext cx="869134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14654</xdr:colOff>
      <xdr:row>208</xdr:row>
      <xdr:rowOff>95251</xdr:rowOff>
    </xdr:from>
    <xdr:to>
      <xdr:col>1</xdr:col>
      <xdr:colOff>929143</xdr:colOff>
      <xdr:row>209</xdr:row>
      <xdr:rowOff>222251</xdr:rowOff>
    </xdr:to>
    <xdr:pic>
      <xdr:nvPicPr>
        <xdr:cNvPr id="15" name="Рисунок 14" descr="LAURA-LISCIA матовый хром.jpg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 b="59445"/>
        <a:stretch/>
      </xdr:blipFill>
      <xdr:spPr bwMode="auto">
        <a:xfrm>
          <a:off x="268654" y="41380834"/>
          <a:ext cx="914489" cy="5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131885</xdr:colOff>
      <xdr:row>213</xdr:row>
      <xdr:rowOff>152644</xdr:rowOff>
    </xdr:from>
    <xdr:to>
      <xdr:col>1</xdr:col>
      <xdr:colOff>971375</xdr:colOff>
      <xdr:row>214</xdr:row>
      <xdr:rowOff>100542</xdr:rowOff>
    </xdr:to>
    <xdr:pic>
      <xdr:nvPicPr>
        <xdr:cNvPr id="16" name="Рисунок 15" descr="MOD-800 хром-матовый хром.jpg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 b="62062"/>
        <a:stretch/>
      </xdr:blipFill>
      <xdr:spPr bwMode="auto">
        <a:xfrm>
          <a:off x="417635" y="59969644"/>
          <a:ext cx="839490" cy="328898"/>
        </a:xfrm>
        <a:prstGeom prst="rect">
          <a:avLst/>
        </a:prstGeom>
      </xdr:spPr>
    </xdr:pic>
    <xdr:clientData/>
  </xdr:twoCellAnchor>
  <xdr:twoCellAnchor editAs="oneCell">
    <xdr:from>
      <xdr:col>1</xdr:col>
      <xdr:colOff>29308</xdr:colOff>
      <xdr:row>218</xdr:row>
      <xdr:rowOff>14656</xdr:rowOff>
    </xdr:from>
    <xdr:to>
      <xdr:col>1</xdr:col>
      <xdr:colOff>988397</xdr:colOff>
      <xdr:row>219</xdr:row>
      <xdr:rowOff>52918</xdr:rowOff>
    </xdr:to>
    <xdr:pic>
      <xdr:nvPicPr>
        <xdr:cNvPr id="17" name="Рисунок 16" descr="DENA матовый хром.jpg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283308" y="45681739"/>
          <a:ext cx="959089" cy="228762"/>
        </a:xfrm>
        <a:prstGeom prst="rect">
          <a:avLst/>
        </a:prstGeom>
      </xdr:spPr>
    </xdr:pic>
    <xdr:clientData/>
  </xdr:twoCellAnchor>
  <xdr:twoCellAnchor editAs="oneCell">
    <xdr:from>
      <xdr:col>1</xdr:col>
      <xdr:colOff>51289</xdr:colOff>
      <xdr:row>222</xdr:row>
      <xdr:rowOff>80596</xdr:rowOff>
    </xdr:from>
    <xdr:to>
      <xdr:col>1</xdr:col>
      <xdr:colOff>969435</xdr:colOff>
      <xdr:row>223</xdr:row>
      <xdr:rowOff>232834</xdr:rowOff>
    </xdr:to>
    <xdr:pic>
      <xdr:nvPicPr>
        <xdr:cNvPr id="18" name="Рисунок 17" descr="PATRIZIO бронза.jpg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 b="58333"/>
        <a:stretch/>
      </xdr:blipFill>
      <xdr:spPr bwMode="auto">
        <a:xfrm>
          <a:off x="305290" y="46509680"/>
          <a:ext cx="918145" cy="342737"/>
        </a:xfrm>
        <a:prstGeom prst="rect">
          <a:avLst/>
        </a:prstGeom>
      </xdr:spPr>
    </xdr:pic>
    <xdr:clientData/>
  </xdr:twoCellAnchor>
  <xdr:twoCellAnchor editAs="oneCell">
    <xdr:from>
      <xdr:col>1</xdr:col>
      <xdr:colOff>223880</xdr:colOff>
      <xdr:row>261</xdr:row>
      <xdr:rowOff>17097</xdr:rowOff>
    </xdr:from>
    <xdr:to>
      <xdr:col>1</xdr:col>
      <xdr:colOff>937587</xdr:colOff>
      <xdr:row>264</xdr:row>
      <xdr:rowOff>768</xdr:rowOff>
    </xdr:to>
    <xdr:pic>
      <xdr:nvPicPr>
        <xdr:cNvPr id="19" name="Рисунок 18" descr="ПС мат.хром.jpg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 l="24436" t="-398" r="21513" b="22974"/>
        <a:stretch/>
      </xdr:blipFill>
      <xdr:spPr bwMode="auto">
        <a:xfrm>
          <a:off x="477880" y="53896847"/>
          <a:ext cx="713708" cy="649654"/>
        </a:xfrm>
        <a:prstGeom prst="rect">
          <a:avLst/>
        </a:prstGeom>
      </xdr:spPr>
    </xdr:pic>
    <xdr:clientData/>
  </xdr:twoCellAnchor>
  <xdr:twoCellAnchor editAs="oneCell">
    <xdr:from>
      <xdr:col>1</xdr:col>
      <xdr:colOff>58615</xdr:colOff>
      <xdr:row>355</xdr:row>
      <xdr:rowOff>38100</xdr:rowOff>
    </xdr:from>
    <xdr:to>
      <xdr:col>1</xdr:col>
      <xdr:colOff>971550</xdr:colOff>
      <xdr:row>356</xdr:row>
      <xdr:rowOff>204493</xdr:rowOff>
    </xdr:to>
    <xdr:pic>
      <xdr:nvPicPr>
        <xdr:cNvPr id="20" name="Рисунок 19" descr="мат.хром.jpg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315790" y="76447649"/>
          <a:ext cx="912935" cy="490244"/>
        </a:xfrm>
        <a:prstGeom prst="rect">
          <a:avLst/>
        </a:prstGeom>
      </xdr:spPr>
    </xdr:pic>
    <xdr:clientData/>
  </xdr:twoCellAnchor>
  <xdr:twoCellAnchor>
    <xdr:from>
      <xdr:col>1</xdr:col>
      <xdr:colOff>55563</xdr:colOff>
      <xdr:row>10</xdr:row>
      <xdr:rowOff>87310</xdr:rowOff>
    </xdr:from>
    <xdr:to>
      <xdr:col>2</xdr:col>
      <xdr:colOff>2649</xdr:colOff>
      <xdr:row>12</xdr:row>
      <xdr:rowOff>71438</xdr:rowOff>
    </xdr:to>
    <xdr:pic>
      <xdr:nvPicPr>
        <xdr:cNvPr id="21" name="Picture 168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312738" y="2239962"/>
          <a:ext cx="1004361" cy="403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122237</xdr:colOff>
      <xdr:row>18</xdr:row>
      <xdr:rowOff>189945</xdr:rowOff>
    </xdr:from>
    <xdr:to>
      <xdr:col>1</xdr:col>
      <xdr:colOff>666750</xdr:colOff>
      <xdr:row>21</xdr:row>
      <xdr:rowOff>85725</xdr:rowOff>
    </xdr:to>
    <xdr:pic>
      <xdr:nvPicPr>
        <xdr:cNvPr id="22" name="Picture 25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 t="3526" r="2563"/>
        <a:stretch/>
      </xdr:blipFill>
      <xdr:spPr bwMode="auto">
        <a:xfrm>
          <a:off x="379412" y="4018995"/>
          <a:ext cx="544513" cy="5244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100930</xdr:colOff>
      <xdr:row>22</xdr:row>
      <xdr:rowOff>167064</xdr:rowOff>
    </xdr:from>
    <xdr:to>
      <xdr:col>1</xdr:col>
      <xdr:colOff>656057</xdr:colOff>
      <xdr:row>25</xdr:row>
      <xdr:rowOff>27355</xdr:rowOff>
    </xdr:to>
    <xdr:pic>
      <xdr:nvPicPr>
        <xdr:cNvPr id="23" name="Picture 248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358105" y="4834314"/>
          <a:ext cx="555127" cy="488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150813</xdr:colOff>
      <xdr:row>26</xdr:row>
      <xdr:rowOff>136525</xdr:rowOff>
    </xdr:from>
    <xdr:to>
      <xdr:col>1</xdr:col>
      <xdr:colOff>827088</xdr:colOff>
      <xdr:row>27</xdr:row>
      <xdr:rowOff>266700</xdr:rowOff>
    </xdr:to>
    <xdr:pic>
      <xdr:nvPicPr>
        <xdr:cNvPr id="24" name="Picture 139" descr="485-1-38-1976347888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407988" y="5403850"/>
          <a:ext cx="676275" cy="32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15875</xdr:colOff>
      <xdr:row>28</xdr:row>
      <xdr:rowOff>7937</xdr:rowOff>
    </xdr:from>
    <xdr:to>
      <xdr:col>1</xdr:col>
      <xdr:colOff>413966</xdr:colOff>
      <xdr:row>29</xdr:row>
      <xdr:rowOff>187325</xdr:rowOff>
    </xdr:to>
    <xdr:pic>
      <xdr:nvPicPr>
        <xdr:cNvPr id="25" name="Рисунок 24" descr="138_big.jpg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 l="25555" t="25873" r="21429" b="24444"/>
        <a:stretch/>
      </xdr:blipFill>
      <xdr:spPr bwMode="auto">
        <a:xfrm>
          <a:off x="273050" y="6065838"/>
          <a:ext cx="398091" cy="369887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444502</xdr:colOff>
      <xdr:row>28</xdr:row>
      <xdr:rowOff>147638</xdr:rowOff>
    </xdr:from>
    <xdr:to>
      <xdr:col>1</xdr:col>
      <xdr:colOff>990599</xdr:colOff>
      <xdr:row>30</xdr:row>
      <xdr:rowOff>118847</xdr:rowOff>
    </xdr:to>
    <xdr:pic>
      <xdr:nvPicPr>
        <xdr:cNvPr id="26" name="Рисунок 25" descr="CL S.CHROME.jpg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 l="28254" t="36825" r="28730" b="30158"/>
        <a:stretch/>
      </xdr:blipFill>
      <xdr:spPr bwMode="auto">
        <a:xfrm>
          <a:off x="701678" y="5986463"/>
          <a:ext cx="546097" cy="352209"/>
        </a:xfrm>
        <a:prstGeom prst="rect">
          <a:avLst/>
        </a:prstGeom>
      </xdr:spPr>
    </xdr:pic>
    <xdr:clientData/>
  </xdr:twoCellAnchor>
  <xdr:twoCellAnchor editAs="oneCell">
    <xdr:from>
      <xdr:col>1</xdr:col>
      <xdr:colOff>150812</xdr:colOff>
      <xdr:row>43</xdr:row>
      <xdr:rowOff>363538</xdr:rowOff>
    </xdr:from>
    <xdr:to>
      <xdr:col>1</xdr:col>
      <xdr:colOff>918578</xdr:colOff>
      <xdr:row>44</xdr:row>
      <xdr:rowOff>257175</xdr:rowOff>
    </xdr:to>
    <xdr:pic>
      <xdr:nvPicPr>
        <xdr:cNvPr id="27" name="Рисунок 1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/>
      </xdr:blipFill>
      <xdr:spPr bwMode="auto">
        <a:xfrm>
          <a:off x="407987" y="10402888"/>
          <a:ext cx="767766" cy="274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92074</xdr:colOff>
      <xdr:row>47</xdr:row>
      <xdr:rowOff>225425</xdr:rowOff>
    </xdr:from>
    <xdr:to>
      <xdr:col>1</xdr:col>
      <xdr:colOff>969487</xdr:colOff>
      <xdr:row>49</xdr:row>
      <xdr:rowOff>190500</xdr:rowOff>
    </xdr:to>
    <xdr:pic>
      <xdr:nvPicPr>
        <xdr:cNvPr id="28" name="Рисунок 2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/>
      </xdr:blipFill>
      <xdr:spPr bwMode="auto">
        <a:xfrm>
          <a:off x="349249" y="11598275"/>
          <a:ext cx="877413" cy="53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212725</xdr:colOff>
      <xdr:row>50</xdr:row>
      <xdr:rowOff>130175</xdr:rowOff>
    </xdr:from>
    <xdr:to>
      <xdr:col>1</xdr:col>
      <xdr:colOff>593725</xdr:colOff>
      <xdr:row>51</xdr:row>
      <xdr:rowOff>31750</xdr:rowOff>
    </xdr:to>
    <xdr:pic>
      <xdr:nvPicPr>
        <xdr:cNvPr id="29" name="Рисунок 25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/>
      </xdr:blipFill>
      <xdr:spPr bwMode="auto">
        <a:xfrm>
          <a:off x="469900" y="12988925"/>
          <a:ext cx="381000" cy="28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211137</xdr:colOff>
      <xdr:row>39</xdr:row>
      <xdr:rowOff>347663</xdr:rowOff>
    </xdr:from>
    <xdr:to>
      <xdr:col>1</xdr:col>
      <xdr:colOff>985192</xdr:colOff>
      <xdr:row>40</xdr:row>
      <xdr:rowOff>266700</xdr:rowOff>
    </xdr:to>
    <xdr:pic>
      <xdr:nvPicPr>
        <xdr:cNvPr id="30" name="Рисунок 1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468313" y="9053513"/>
          <a:ext cx="774054" cy="3000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20637</xdr:colOff>
      <xdr:row>32</xdr:row>
      <xdr:rowOff>250825</xdr:rowOff>
    </xdr:from>
    <xdr:to>
      <xdr:col>1</xdr:col>
      <xdr:colOff>938074</xdr:colOff>
      <xdr:row>33</xdr:row>
      <xdr:rowOff>352424</xdr:rowOff>
    </xdr:to>
    <xdr:pic>
      <xdr:nvPicPr>
        <xdr:cNvPr id="31" name="Рисунок 4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277812" y="6861175"/>
          <a:ext cx="917436" cy="48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80964</xdr:colOff>
      <xdr:row>36</xdr:row>
      <xdr:rowOff>168275</xdr:rowOff>
    </xdr:from>
    <xdr:to>
      <xdr:col>1</xdr:col>
      <xdr:colOff>1022011</xdr:colOff>
      <xdr:row>37</xdr:row>
      <xdr:rowOff>190500</xdr:rowOff>
    </xdr:to>
    <xdr:pic>
      <xdr:nvPicPr>
        <xdr:cNvPr id="32" name="Рисунок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338139" y="8112125"/>
          <a:ext cx="941047" cy="2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211668</xdr:colOff>
      <xdr:row>292</xdr:row>
      <xdr:rowOff>13605</xdr:rowOff>
    </xdr:from>
    <xdr:to>
      <xdr:col>1</xdr:col>
      <xdr:colOff>937372</xdr:colOff>
      <xdr:row>293</xdr:row>
      <xdr:rowOff>140266</xdr:rowOff>
    </xdr:to>
    <xdr:pic>
      <xdr:nvPicPr>
        <xdr:cNvPr id="33" name="Рисунок 28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/>
      </xdr:blipFill>
      <xdr:spPr bwMode="auto">
        <a:xfrm>
          <a:off x="465668" y="60296272"/>
          <a:ext cx="725704" cy="568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138114</xdr:colOff>
      <xdr:row>329</xdr:row>
      <xdr:rowOff>112713</xdr:rowOff>
    </xdr:from>
    <xdr:to>
      <xdr:col>1</xdr:col>
      <xdr:colOff>971550</xdr:colOff>
      <xdr:row>333</xdr:row>
      <xdr:rowOff>231547</xdr:rowOff>
    </xdr:to>
    <xdr:pic>
      <xdr:nvPicPr>
        <xdr:cNvPr id="37" name="Рисунок 36" descr="zamok_gardian_soft_1p.jpg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 l="24038" t="4152" r="23513" b="4283"/>
        <a:stretch/>
      </xdr:blipFill>
      <xdr:spPr bwMode="auto">
        <a:xfrm>
          <a:off x="395289" y="68883213"/>
          <a:ext cx="833436" cy="1144851"/>
        </a:xfrm>
        <a:prstGeom prst="rect">
          <a:avLst/>
        </a:prstGeom>
      </xdr:spPr>
    </xdr:pic>
    <xdr:clientData/>
  </xdr:twoCellAnchor>
  <xdr:twoCellAnchor editAs="oneCell">
    <xdr:from>
      <xdr:col>1</xdr:col>
      <xdr:colOff>144466</xdr:colOff>
      <xdr:row>343</xdr:row>
      <xdr:rowOff>246913</xdr:rowOff>
    </xdr:from>
    <xdr:to>
      <xdr:col>1</xdr:col>
      <xdr:colOff>904875</xdr:colOff>
      <xdr:row>348</xdr:row>
      <xdr:rowOff>15251</xdr:rowOff>
    </xdr:to>
    <xdr:pic>
      <xdr:nvPicPr>
        <xdr:cNvPr id="38" name="Рисунок 37" descr="zamok_gardian_soft_11p.jpg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rcRect l="24114" t="3414" r="23602" b="4182"/>
        <a:stretch/>
      </xdr:blipFill>
      <xdr:spPr bwMode="auto">
        <a:xfrm>
          <a:off x="401641" y="73027438"/>
          <a:ext cx="760409" cy="1254235"/>
        </a:xfrm>
        <a:prstGeom prst="rect">
          <a:avLst/>
        </a:prstGeom>
      </xdr:spPr>
    </xdr:pic>
    <xdr:clientData/>
  </xdr:twoCellAnchor>
  <xdr:twoCellAnchor editAs="oneCell">
    <xdr:from>
      <xdr:col>1</xdr:col>
      <xdr:colOff>64031</xdr:colOff>
      <xdr:row>300</xdr:row>
      <xdr:rowOff>306558</xdr:rowOff>
    </xdr:from>
    <xdr:to>
      <xdr:col>1</xdr:col>
      <xdr:colOff>954602</xdr:colOff>
      <xdr:row>304</xdr:row>
      <xdr:rowOff>107092</xdr:rowOff>
    </xdr:to>
    <xdr:pic>
      <xdr:nvPicPr>
        <xdr:cNvPr id="39" name="Рисунок 38" descr="zamok_gardian_soft_1m.jpg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 l="25779" t="4475" r="24632" b="4046"/>
        <a:stretch/>
      </xdr:blipFill>
      <xdr:spPr bwMode="auto">
        <a:xfrm>
          <a:off x="318031" y="61859225"/>
          <a:ext cx="890571" cy="1051285"/>
        </a:xfrm>
        <a:prstGeom prst="rect">
          <a:avLst/>
        </a:prstGeom>
      </xdr:spPr>
    </xdr:pic>
    <xdr:clientData/>
  </xdr:twoCellAnchor>
  <xdr:twoCellAnchor editAs="oneCell">
    <xdr:from>
      <xdr:col>1</xdr:col>
      <xdr:colOff>109540</xdr:colOff>
      <xdr:row>315</xdr:row>
      <xdr:rowOff>109353</xdr:rowOff>
    </xdr:from>
    <xdr:to>
      <xdr:col>1</xdr:col>
      <xdr:colOff>943633</xdr:colOff>
      <xdr:row>319</xdr:row>
      <xdr:rowOff>107949</xdr:rowOff>
    </xdr:to>
    <xdr:pic>
      <xdr:nvPicPr>
        <xdr:cNvPr id="40" name="Рисунок 39" descr="zamok_gardian_soft_11m.jpg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rcRect l="25323" t="4300" r="24271" b="3727"/>
        <a:stretch/>
      </xdr:blipFill>
      <xdr:spPr bwMode="auto">
        <a:xfrm>
          <a:off x="366715" y="65003178"/>
          <a:ext cx="834093" cy="1186046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233</xdr:row>
      <xdr:rowOff>111126</xdr:rowOff>
    </xdr:from>
    <xdr:to>
      <xdr:col>1</xdr:col>
      <xdr:colOff>920218</xdr:colOff>
      <xdr:row>235</xdr:row>
      <xdr:rowOff>303042</xdr:rowOff>
    </xdr:to>
    <xdr:pic>
      <xdr:nvPicPr>
        <xdr:cNvPr id="41" name="Рисунок 40" descr="0037-WCR-CR-SAT.jpg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 l="24801" t="-354" r="24887" b="51460"/>
        <a:stretch/>
      </xdr:blipFill>
      <xdr:spPr bwMode="auto">
        <a:xfrm>
          <a:off x="396875" y="47630293"/>
          <a:ext cx="777343" cy="566207"/>
        </a:xfrm>
        <a:prstGeom prst="rect">
          <a:avLst/>
        </a:prstGeom>
      </xdr:spPr>
    </xdr:pic>
    <xdr:clientData/>
  </xdr:twoCellAnchor>
  <xdr:twoCellAnchor editAs="oneCell">
    <xdr:from>
      <xdr:col>1</xdr:col>
      <xdr:colOff>134939</xdr:colOff>
      <xdr:row>238</xdr:row>
      <xdr:rowOff>158750</xdr:rowOff>
    </xdr:from>
    <xdr:to>
      <xdr:col>1</xdr:col>
      <xdr:colOff>878417</xdr:colOff>
      <xdr:row>240</xdr:row>
      <xdr:rowOff>181515</xdr:rowOff>
    </xdr:to>
    <xdr:pic>
      <xdr:nvPicPr>
        <xdr:cNvPr id="42" name="Рисунок 41" descr="8-BFY матовый хром.jpg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 l="24093" t="-1417" r="24531" b="51814"/>
        <a:stretch/>
      </xdr:blipFill>
      <xdr:spPr bwMode="auto">
        <a:xfrm>
          <a:off x="388939" y="49392417"/>
          <a:ext cx="743478" cy="40376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127002</xdr:colOff>
      <xdr:row>253</xdr:row>
      <xdr:rowOff>182563</xdr:rowOff>
    </xdr:from>
    <xdr:to>
      <xdr:col>1</xdr:col>
      <xdr:colOff>895164</xdr:colOff>
      <xdr:row>256</xdr:row>
      <xdr:rowOff>10583</xdr:rowOff>
    </xdr:to>
    <xdr:pic>
      <xdr:nvPicPr>
        <xdr:cNvPr id="43" name="Рисунок 42" descr="Фиксатор WC 261.jpg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 t="26051" r="48845" b="26873"/>
        <a:stretch/>
      </xdr:blipFill>
      <xdr:spPr bwMode="auto">
        <a:xfrm>
          <a:off x="381002" y="52474813"/>
          <a:ext cx="768162" cy="399520"/>
        </a:xfrm>
        <a:prstGeom prst="rect">
          <a:avLst/>
        </a:prstGeom>
      </xdr:spPr>
    </xdr:pic>
    <xdr:clientData/>
  </xdr:twoCellAnchor>
  <xdr:twoCellAnchor>
    <xdr:from>
      <xdr:col>1</xdr:col>
      <xdr:colOff>70118</xdr:colOff>
      <xdr:row>272</xdr:row>
      <xdr:rowOff>174623</xdr:rowOff>
    </xdr:from>
    <xdr:to>
      <xdr:col>1</xdr:col>
      <xdr:colOff>825501</xdr:colOff>
      <xdr:row>278</xdr:row>
      <xdr:rowOff>128586</xdr:rowOff>
    </xdr:to>
    <xdr:pic>
      <xdr:nvPicPr>
        <xdr:cNvPr id="44" name="Immagine 31" descr="K2760 disegno tecnico quote cerniera.jpg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/>
      </xdr:blipFill>
      <xdr:spPr bwMode="auto">
        <a:xfrm>
          <a:off x="327293" y="57667525"/>
          <a:ext cx="755384" cy="1096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266</xdr:row>
      <xdr:rowOff>182562</xdr:rowOff>
    </xdr:from>
    <xdr:to>
      <xdr:col>1</xdr:col>
      <xdr:colOff>899633</xdr:colOff>
      <xdr:row>270</xdr:row>
      <xdr:rowOff>84668</xdr:rowOff>
    </xdr:to>
    <xdr:pic>
      <xdr:nvPicPr>
        <xdr:cNvPr id="45" name="Рисунок 6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 r="66270"/>
        <a:stretch/>
      </xdr:blipFill>
      <xdr:spPr bwMode="auto">
        <a:xfrm>
          <a:off x="301625" y="55025395"/>
          <a:ext cx="852008" cy="664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349249</xdr:colOff>
      <xdr:row>70</xdr:row>
      <xdr:rowOff>7939</xdr:rowOff>
    </xdr:from>
    <xdr:to>
      <xdr:col>1</xdr:col>
      <xdr:colOff>694287</xdr:colOff>
      <xdr:row>72</xdr:row>
      <xdr:rowOff>288974</xdr:rowOff>
    </xdr:to>
    <xdr:pic>
      <xdr:nvPicPr>
        <xdr:cNvPr id="46" name="Рисунок 13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/>
      </xdr:blipFill>
      <xdr:spPr bwMode="auto">
        <a:xfrm>
          <a:off x="606425" y="13704889"/>
          <a:ext cx="345037" cy="11192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351058</xdr:colOff>
      <xdr:row>76</xdr:row>
      <xdr:rowOff>39685</xdr:rowOff>
    </xdr:from>
    <xdr:to>
      <xdr:col>1</xdr:col>
      <xdr:colOff>722312</xdr:colOff>
      <xdr:row>78</xdr:row>
      <xdr:rowOff>302833</xdr:rowOff>
    </xdr:to>
    <xdr:pic>
      <xdr:nvPicPr>
        <xdr:cNvPr id="47" name="Рисунок 11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/>
      </xdr:blipFill>
      <xdr:spPr bwMode="auto">
        <a:xfrm>
          <a:off x="608234" y="16251235"/>
          <a:ext cx="371253" cy="1101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456113</xdr:colOff>
      <xdr:row>73</xdr:row>
      <xdr:rowOff>49214</xdr:rowOff>
    </xdr:from>
    <xdr:to>
      <xdr:col>1</xdr:col>
      <xdr:colOff>824122</xdr:colOff>
      <xdr:row>75</xdr:row>
      <xdr:rowOff>298499</xdr:rowOff>
    </xdr:to>
    <xdr:pic>
      <xdr:nvPicPr>
        <xdr:cNvPr id="48" name="Рисунок 12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/>
      </xdr:blipFill>
      <xdr:spPr bwMode="auto">
        <a:xfrm>
          <a:off x="713288" y="15003464"/>
          <a:ext cx="368009" cy="10874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327025</xdr:colOff>
      <xdr:row>86</xdr:row>
      <xdr:rowOff>92201</xdr:rowOff>
    </xdr:from>
    <xdr:to>
      <xdr:col>1</xdr:col>
      <xdr:colOff>973742</xdr:colOff>
      <xdr:row>88</xdr:row>
      <xdr:rowOff>304800</xdr:rowOff>
    </xdr:to>
    <xdr:pic>
      <xdr:nvPicPr>
        <xdr:cNvPr id="49" name="Рисунок 5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/>
      </xdr:blipFill>
      <xdr:spPr bwMode="auto">
        <a:xfrm>
          <a:off x="584200" y="19113626"/>
          <a:ext cx="646717" cy="974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196848</xdr:colOff>
      <xdr:row>80</xdr:row>
      <xdr:rowOff>85581</xdr:rowOff>
    </xdr:from>
    <xdr:to>
      <xdr:col>1</xdr:col>
      <xdr:colOff>884802</xdr:colOff>
      <xdr:row>82</xdr:row>
      <xdr:rowOff>323849</xdr:rowOff>
    </xdr:to>
    <xdr:pic>
      <xdr:nvPicPr>
        <xdr:cNvPr id="50" name="Рисунок 6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/>
      </xdr:blipFill>
      <xdr:spPr bwMode="auto">
        <a:xfrm>
          <a:off x="454025" y="16821006"/>
          <a:ext cx="687953" cy="10002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198439</xdr:colOff>
      <xdr:row>83</xdr:row>
      <xdr:rowOff>48349</xdr:rowOff>
    </xdr:from>
    <xdr:to>
      <xdr:col>1</xdr:col>
      <xdr:colOff>923925</xdr:colOff>
      <xdr:row>85</xdr:row>
      <xdr:rowOff>285751</xdr:rowOff>
    </xdr:to>
    <xdr:pic>
      <xdr:nvPicPr>
        <xdr:cNvPr id="51" name="Рисунок 7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/>
      </xdr:blipFill>
      <xdr:spPr bwMode="auto">
        <a:xfrm>
          <a:off x="455614" y="17926774"/>
          <a:ext cx="725486" cy="99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184149</xdr:colOff>
      <xdr:row>284</xdr:row>
      <xdr:rowOff>187326</xdr:rowOff>
    </xdr:from>
    <xdr:to>
      <xdr:col>1</xdr:col>
      <xdr:colOff>823484</xdr:colOff>
      <xdr:row>290</xdr:row>
      <xdr:rowOff>43391</xdr:rowOff>
    </xdr:to>
    <xdr:pic>
      <xdr:nvPicPr>
        <xdr:cNvPr id="52" name="Picture 276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tretch/>
      </xdr:blipFill>
      <xdr:spPr bwMode="auto">
        <a:xfrm>
          <a:off x="438149" y="59094159"/>
          <a:ext cx="639335" cy="88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58738</xdr:colOff>
      <xdr:row>7</xdr:row>
      <xdr:rowOff>31750</xdr:rowOff>
    </xdr:from>
    <xdr:to>
      <xdr:col>1</xdr:col>
      <xdr:colOff>867340</xdr:colOff>
      <xdr:row>8</xdr:row>
      <xdr:rowOff>190500</xdr:rowOff>
    </xdr:to>
    <xdr:pic>
      <xdr:nvPicPr>
        <xdr:cNvPr id="53" name="Picture 1330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tretch/>
      </xdr:blipFill>
      <xdr:spPr bwMode="auto">
        <a:xfrm>
          <a:off x="315913" y="1555750"/>
          <a:ext cx="808602" cy="36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13</xdr:row>
      <xdr:rowOff>45464</xdr:rowOff>
    </xdr:from>
    <xdr:to>
      <xdr:col>1</xdr:col>
      <xdr:colOff>838200</xdr:colOff>
      <xdr:row>14</xdr:row>
      <xdr:rowOff>193675</xdr:rowOff>
    </xdr:to>
    <xdr:pic>
      <xdr:nvPicPr>
        <xdr:cNvPr id="54" name="Picture 185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tretch/>
      </xdr:blipFill>
      <xdr:spPr bwMode="auto">
        <a:xfrm>
          <a:off x="266700" y="2826764"/>
          <a:ext cx="828675" cy="3577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15</xdr:row>
      <xdr:rowOff>74611</xdr:rowOff>
    </xdr:from>
    <xdr:to>
      <xdr:col>1</xdr:col>
      <xdr:colOff>817964</xdr:colOff>
      <xdr:row>17</xdr:row>
      <xdr:rowOff>0</xdr:rowOff>
    </xdr:to>
    <xdr:pic>
      <xdr:nvPicPr>
        <xdr:cNvPr id="55" name="Picture 212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tretch/>
      </xdr:blipFill>
      <xdr:spPr bwMode="auto">
        <a:xfrm>
          <a:off x="276225" y="3275011"/>
          <a:ext cx="798914" cy="344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196848</xdr:colOff>
      <xdr:row>280</xdr:row>
      <xdr:rowOff>147108</xdr:rowOff>
    </xdr:from>
    <xdr:to>
      <xdr:col>1</xdr:col>
      <xdr:colOff>867833</xdr:colOff>
      <xdr:row>282</xdr:row>
      <xdr:rowOff>153155</xdr:rowOff>
    </xdr:to>
    <xdr:pic>
      <xdr:nvPicPr>
        <xdr:cNvPr id="57" name="40843" descr="Петля универсальная IN4400U BL (4BB 100x75x2,5) черный матовый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/>
      </xdr:blipFill>
      <xdr:spPr bwMode="auto">
        <a:xfrm>
          <a:off x="450850" y="57699274"/>
          <a:ext cx="670984" cy="958546"/>
        </a:xfrm>
        <a:prstGeom prst="rect">
          <a:avLst/>
        </a:prstGeom>
      </xdr:spPr>
    </xdr:pic>
    <xdr:clientData/>
  </xdr:twoCellAnchor>
  <xdr:oneCellAnchor>
    <xdr:from>
      <xdr:col>1</xdr:col>
      <xdr:colOff>160448</xdr:colOff>
      <xdr:row>227</xdr:row>
      <xdr:rowOff>145021</xdr:rowOff>
    </xdr:from>
    <xdr:ext cx="853438" cy="400049"/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/>
      </xdr:blipFill>
      <xdr:spPr bwMode="auto">
        <a:xfrm>
          <a:off x="448882" y="48541412"/>
          <a:ext cx="853438" cy="400049"/>
        </a:xfrm>
        <a:prstGeom prst="rect">
          <a:avLst/>
        </a:prstGeom>
      </xdr:spPr>
    </xdr:pic>
    <xdr:clientData/>
  </xdr:oneCellAnchor>
  <xdr:twoCellAnchor editAs="oneCell">
    <xdr:from>
      <xdr:col>1</xdr:col>
      <xdr:colOff>317500</xdr:colOff>
      <xdr:row>166</xdr:row>
      <xdr:rowOff>127000</xdr:rowOff>
    </xdr:from>
    <xdr:to>
      <xdr:col>1</xdr:col>
      <xdr:colOff>717549</xdr:colOff>
      <xdr:row>168</xdr:row>
      <xdr:rowOff>265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 l="33274" t="26297" r="31126" b="20751"/>
        <a:stretch/>
      </xdr:blipFill>
      <xdr:spPr bwMode="auto">
        <a:xfrm>
          <a:off x="603250" y="31718250"/>
          <a:ext cx="400049" cy="598223"/>
        </a:xfrm>
        <a:prstGeom prst="rect">
          <a:avLst/>
        </a:prstGeom>
      </xdr:spPr>
    </xdr:pic>
    <xdr:clientData/>
  </xdr:twoCellAnchor>
  <xdr:twoCellAnchor editAs="oneCell">
    <xdr:from>
      <xdr:col>1</xdr:col>
      <xdr:colOff>301625</xdr:colOff>
      <xdr:row>171</xdr:row>
      <xdr:rowOff>142875</xdr:rowOff>
    </xdr:from>
    <xdr:to>
      <xdr:col>1</xdr:col>
      <xdr:colOff>768350</xdr:colOff>
      <xdr:row>174</xdr:row>
      <xdr:rowOff>47625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rcRect l="21709" t="22564" r="44786" b="43020"/>
        <a:stretch/>
      </xdr:blipFill>
      <xdr:spPr bwMode="auto">
        <a:xfrm>
          <a:off x="587375" y="33067625"/>
          <a:ext cx="4667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301625</xdr:colOff>
      <xdr:row>174</xdr:row>
      <xdr:rowOff>174623</xdr:rowOff>
    </xdr:from>
    <xdr:to>
      <xdr:col>1</xdr:col>
      <xdr:colOff>742972</xdr:colOff>
      <xdr:row>176</xdr:row>
      <xdr:rowOff>22225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rcRect l="13841" r="13596"/>
        <a:stretch/>
      </xdr:blipFill>
      <xdr:spPr bwMode="auto">
        <a:xfrm>
          <a:off x="587375" y="33670875"/>
          <a:ext cx="441348" cy="609600"/>
        </a:xfrm>
        <a:prstGeom prst="rect">
          <a:avLst/>
        </a:prstGeom>
      </xdr:spPr>
    </xdr:pic>
    <xdr:clientData/>
  </xdr:twoCellAnchor>
  <xdr:oneCellAnchor>
    <xdr:from>
      <xdr:col>1</xdr:col>
      <xdr:colOff>28575</xdr:colOff>
      <xdr:row>99</xdr:row>
      <xdr:rowOff>28576</xdr:rowOff>
    </xdr:from>
    <xdr:ext cx="799474" cy="304800"/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/>
      </xdr:blipFill>
      <xdr:spPr bwMode="auto">
        <a:xfrm>
          <a:off x="285750" y="7800976"/>
          <a:ext cx="799474" cy="3048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200025</xdr:rowOff>
    </xdr:from>
    <xdr:ext cx="812068" cy="323849"/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/>
      </xdr:blipFill>
      <xdr:spPr bwMode="auto">
        <a:xfrm>
          <a:off x="276225" y="9286875"/>
          <a:ext cx="812068" cy="323850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112</xdr:row>
      <xdr:rowOff>1</xdr:rowOff>
    </xdr:from>
    <xdr:ext cx="747682" cy="628649"/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/>
      </xdr:blipFill>
      <xdr:spPr bwMode="auto">
        <a:xfrm>
          <a:off x="304800" y="12420601"/>
          <a:ext cx="747683" cy="62865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119</xdr:row>
      <xdr:rowOff>407342</xdr:rowOff>
    </xdr:from>
    <xdr:ext cx="819150" cy="552894"/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/>
      </xdr:blipFill>
      <xdr:spPr bwMode="auto">
        <a:xfrm>
          <a:off x="266700" y="14761517"/>
          <a:ext cx="819150" cy="552895"/>
        </a:xfrm>
        <a:prstGeom prst="rect">
          <a:avLst/>
        </a:prstGeom>
      </xdr:spPr>
    </xdr:pic>
    <xdr:clientData/>
  </xdr:oneCellAnchor>
  <xdr:twoCellAnchor editAs="oneCell">
    <xdr:from>
      <xdr:col>1</xdr:col>
      <xdr:colOff>174623</xdr:colOff>
      <xdr:row>125</xdr:row>
      <xdr:rowOff>174623</xdr:rowOff>
    </xdr:from>
    <xdr:to>
      <xdr:col>1</xdr:col>
      <xdr:colOff>927099</xdr:colOff>
      <xdr:row>127</xdr:row>
      <xdr:rowOff>164269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rcRect l="4412" t="27206" r="4227" b="27021"/>
        <a:stretch/>
      </xdr:blipFill>
      <xdr:spPr bwMode="auto">
        <a:xfrm>
          <a:off x="460375" y="30686375"/>
          <a:ext cx="752474" cy="37064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130</xdr:row>
      <xdr:rowOff>95250</xdr:rowOff>
    </xdr:from>
    <xdr:to>
      <xdr:col>1</xdr:col>
      <xdr:colOff>758826</xdr:colOff>
      <xdr:row>132</xdr:row>
      <xdr:rowOff>34926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rcRect l="51145" t="28395" r="5465" b="28218"/>
        <a:stretch/>
      </xdr:blipFill>
      <xdr:spPr bwMode="auto">
        <a:xfrm>
          <a:off x="539750" y="31559500"/>
          <a:ext cx="504826" cy="511176"/>
        </a:xfrm>
        <a:prstGeom prst="rect">
          <a:avLst/>
        </a:prstGeom>
      </xdr:spPr>
    </xdr:pic>
    <xdr:clientData/>
  </xdr:twoCellAnchor>
  <xdr:oneCellAnchor>
    <xdr:from>
      <xdr:col>1</xdr:col>
      <xdr:colOff>82550</xdr:colOff>
      <xdr:row>53</xdr:row>
      <xdr:rowOff>186312</xdr:rowOff>
    </xdr:from>
    <xdr:ext cx="792816" cy="286763"/>
    <xdr:pic>
      <xdr:nvPicPr>
        <xdr:cNvPr id="70" name="Рисунок 6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/>
      </xdr:blipFill>
      <xdr:spPr bwMode="auto">
        <a:xfrm>
          <a:off x="368300" y="13251437"/>
          <a:ext cx="792816" cy="28676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123824</xdr:colOff>
      <xdr:row>58</xdr:row>
      <xdr:rowOff>164747</xdr:rowOff>
    </xdr:from>
    <xdr:ext cx="819150" cy="353954"/>
    <xdr:pic>
      <xdr:nvPicPr>
        <xdr:cNvPr id="71" name="Рисунок 9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/>
      </xdr:blipFill>
      <xdr:spPr bwMode="auto">
        <a:xfrm>
          <a:off x="409575" y="14182372"/>
          <a:ext cx="819150" cy="35395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260350</xdr:colOff>
      <xdr:row>56</xdr:row>
      <xdr:rowOff>98424</xdr:rowOff>
    </xdr:from>
    <xdr:ext cx="410052" cy="400051"/>
    <xdr:pic>
      <xdr:nvPicPr>
        <xdr:cNvPr id="72" name="Рисунок 11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/>
      </xdr:blipFill>
      <xdr:spPr bwMode="auto">
        <a:xfrm>
          <a:off x="546100" y="13735049"/>
          <a:ext cx="410052" cy="40005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288926</xdr:colOff>
      <xdr:row>67</xdr:row>
      <xdr:rowOff>47625</xdr:rowOff>
    </xdr:from>
    <xdr:to>
      <xdr:col>1</xdr:col>
      <xdr:colOff>683532</xdr:colOff>
      <xdr:row>68</xdr:row>
      <xdr:rowOff>174623</xdr:rowOff>
    </xdr:to>
    <xdr:pic>
      <xdr:nvPicPr>
        <xdr:cNvPr id="73" name="Рисунок 467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/>
      </xdr:blipFill>
      <xdr:spPr bwMode="auto">
        <a:xfrm>
          <a:off x="574676" y="15795625"/>
          <a:ext cx="394606" cy="317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231776</xdr:colOff>
      <xdr:row>63</xdr:row>
      <xdr:rowOff>170305</xdr:rowOff>
    </xdr:from>
    <xdr:to>
      <xdr:col>1</xdr:col>
      <xdr:colOff>722808</xdr:colOff>
      <xdr:row>67</xdr:row>
      <xdr:rowOff>1</xdr:rowOff>
    </xdr:to>
    <xdr:pic>
      <xdr:nvPicPr>
        <xdr:cNvPr id="74" name="Рисунок 461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/>
      </xdr:blipFill>
      <xdr:spPr bwMode="auto">
        <a:xfrm>
          <a:off x="517526" y="15156305"/>
          <a:ext cx="491031" cy="5916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250825</xdr:colOff>
      <xdr:row>61</xdr:row>
      <xdr:rowOff>114178</xdr:rowOff>
    </xdr:from>
    <xdr:to>
      <xdr:col>1</xdr:col>
      <xdr:colOff>793750</xdr:colOff>
      <xdr:row>63</xdr:row>
      <xdr:rowOff>158750</xdr:rowOff>
    </xdr:to>
    <xdr:pic>
      <xdr:nvPicPr>
        <xdr:cNvPr id="75" name="Рисунок 440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 l="16299" t="29779" r="16543" b="29777"/>
        <a:stretch/>
      </xdr:blipFill>
      <xdr:spPr bwMode="auto">
        <a:xfrm>
          <a:off x="536575" y="14719180"/>
          <a:ext cx="542925" cy="4255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79375</xdr:colOff>
      <xdr:row>199</xdr:row>
      <xdr:rowOff>31750</xdr:rowOff>
    </xdr:from>
    <xdr:to>
      <xdr:col>1</xdr:col>
      <xdr:colOff>872349</xdr:colOff>
      <xdr:row>201</xdr:row>
      <xdr:rowOff>55420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rcRect t="25116" b="24652"/>
        <a:stretch/>
      </xdr:blipFill>
      <xdr:spPr bwMode="auto">
        <a:xfrm>
          <a:off x="365125" y="49720500"/>
          <a:ext cx="792974" cy="404670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203</xdr:row>
      <xdr:rowOff>47625</xdr:rowOff>
    </xdr:from>
    <xdr:to>
      <xdr:col>1</xdr:col>
      <xdr:colOff>871341</xdr:colOff>
      <xdr:row>204</xdr:row>
      <xdr:rowOff>79823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rcRect l="2525" t="24490" r="4287" b="26515"/>
        <a:stretch/>
      </xdr:blipFill>
      <xdr:spPr bwMode="auto">
        <a:xfrm>
          <a:off x="365125" y="50688875"/>
          <a:ext cx="791965" cy="413198"/>
        </a:xfrm>
        <a:prstGeom prst="rect">
          <a:avLst/>
        </a:prstGeom>
      </xdr:spPr>
    </xdr:pic>
    <xdr:clientData/>
  </xdr:twoCellAnchor>
  <xdr:twoCellAnchor editAs="oneCell">
    <xdr:from>
      <xdr:col>1</xdr:col>
      <xdr:colOff>339725</xdr:colOff>
      <xdr:row>180</xdr:row>
      <xdr:rowOff>136552</xdr:rowOff>
    </xdr:from>
    <xdr:to>
      <xdr:col>1</xdr:col>
      <xdr:colOff>825500</xdr:colOff>
      <xdr:row>184</xdr:row>
      <xdr:rowOff>108414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rcRect t="31780" b="30085"/>
        <a:stretch/>
      </xdr:blipFill>
      <xdr:spPr bwMode="auto">
        <a:xfrm>
          <a:off x="625475" y="46221677"/>
          <a:ext cx="485775" cy="924364"/>
        </a:xfrm>
        <a:prstGeom prst="rect">
          <a:avLst/>
        </a:prstGeom>
      </xdr:spPr>
    </xdr:pic>
    <xdr:clientData/>
  </xdr:twoCellAnchor>
  <xdr:oneCellAnchor>
    <xdr:from>
      <xdr:col>1</xdr:col>
      <xdr:colOff>66676</xdr:colOff>
      <xdr:row>141</xdr:row>
      <xdr:rowOff>77745</xdr:rowOff>
    </xdr:from>
    <xdr:ext cx="761999" cy="284204"/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tretch/>
      </xdr:blipFill>
      <xdr:spPr bwMode="auto">
        <a:xfrm>
          <a:off x="323851" y="45073845"/>
          <a:ext cx="761999" cy="284205"/>
        </a:xfrm>
        <a:prstGeom prst="rect">
          <a:avLst/>
        </a:prstGeom>
        <a:noFill/>
      </xdr:spPr>
    </xdr:pic>
    <xdr:clientData/>
  </xdr:oneCellAnchor>
  <xdr:twoCellAnchor editAs="oneCell">
    <xdr:from>
      <xdr:col>1</xdr:col>
      <xdr:colOff>38100</xdr:colOff>
      <xdr:row>134</xdr:row>
      <xdr:rowOff>152400</xdr:rowOff>
    </xdr:from>
    <xdr:to>
      <xdr:col>1</xdr:col>
      <xdr:colOff>826377</xdr:colOff>
      <xdr:row>135</xdr:row>
      <xdr:rowOff>190501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rcRect l="11160" t="15870" r="12319" b="14783"/>
        <a:stretch/>
      </xdr:blipFill>
      <xdr:spPr bwMode="auto">
        <a:xfrm>
          <a:off x="295274" y="43634025"/>
          <a:ext cx="788277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179351</xdr:colOff>
      <xdr:row>247</xdr:row>
      <xdr:rowOff>186451</xdr:rowOff>
    </xdr:from>
    <xdr:to>
      <xdr:col>1</xdr:col>
      <xdr:colOff>946151</xdr:colOff>
      <xdr:row>250</xdr:row>
      <xdr:rowOff>63500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rcRect t="32198" b="32079"/>
        <a:stretch/>
      </xdr:blipFill>
      <xdr:spPr bwMode="auto">
        <a:xfrm>
          <a:off x="528601" y="68956951"/>
          <a:ext cx="766800" cy="44854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371</xdr:row>
      <xdr:rowOff>122876</xdr:rowOff>
    </xdr:from>
    <xdr:to>
      <xdr:col>1</xdr:col>
      <xdr:colOff>681430</xdr:colOff>
      <xdr:row>375</xdr:row>
      <xdr:rowOff>31750</xdr:rowOff>
    </xdr:to>
    <xdr:pic>
      <xdr:nvPicPr>
        <xdr:cNvPr id="82" name="Рисунок 81" descr="Стандартный цилиндр ключ-ключ 30-30, никель.jpg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/>
      </xdr:blipFill>
      <xdr:spPr bwMode="auto">
        <a:xfrm>
          <a:off x="508000" y="100024251"/>
          <a:ext cx="522680" cy="670874"/>
        </a:xfrm>
        <a:prstGeom prst="rect">
          <a:avLst/>
        </a:prstGeom>
      </xdr:spPr>
    </xdr:pic>
    <xdr:clientData/>
  </xdr:twoCellAnchor>
  <xdr:twoCellAnchor editAs="oneCell">
    <xdr:from>
      <xdr:col>1</xdr:col>
      <xdr:colOff>176357</xdr:colOff>
      <xdr:row>454</xdr:row>
      <xdr:rowOff>76200</xdr:rowOff>
    </xdr:from>
    <xdr:to>
      <xdr:col>1</xdr:col>
      <xdr:colOff>644371</xdr:colOff>
      <xdr:row>459</xdr:row>
      <xdr:rowOff>15878</xdr:rowOff>
    </xdr:to>
    <xdr:pic>
      <xdr:nvPicPr>
        <xdr:cNvPr id="84" name="Picture 414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tretch/>
      </xdr:blipFill>
      <xdr:spPr bwMode="auto">
        <a:xfrm rot="5400000">
          <a:off x="313525" y="117001283"/>
          <a:ext cx="892177" cy="46801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</xdr:col>
      <xdr:colOff>98424</xdr:colOff>
      <xdr:row>460</xdr:row>
      <xdr:rowOff>27549</xdr:rowOff>
    </xdr:from>
    <xdr:to>
      <xdr:col>1</xdr:col>
      <xdr:colOff>909705</xdr:colOff>
      <xdr:row>464</xdr:row>
      <xdr:rowOff>1</xdr:rowOff>
    </xdr:to>
    <xdr:pic>
      <xdr:nvPicPr>
        <xdr:cNvPr id="85" name="Picture 409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/>
        <a:stretch/>
      </xdr:blipFill>
      <xdr:spPr bwMode="auto">
        <a:xfrm>
          <a:off x="447675" y="117899424"/>
          <a:ext cx="811280" cy="9884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104776</xdr:colOff>
      <xdr:row>431</xdr:row>
      <xdr:rowOff>78165</xdr:rowOff>
    </xdr:from>
    <xdr:to>
      <xdr:col>1</xdr:col>
      <xdr:colOff>752475</xdr:colOff>
      <xdr:row>437</xdr:row>
      <xdr:rowOff>47625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/>
      </xdr:blipFill>
      <xdr:spPr bwMode="auto">
        <a:xfrm>
          <a:off x="454026" y="111869915"/>
          <a:ext cx="647700" cy="111246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420</xdr:row>
      <xdr:rowOff>127000</xdr:rowOff>
    </xdr:from>
    <xdr:to>
      <xdr:col>1</xdr:col>
      <xdr:colOff>781050</xdr:colOff>
      <xdr:row>426</xdr:row>
      <xdr:rowOff>47625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/>
      </xdr:blipFill>
      <xdr:spPr bwMode="auto">
        <a:xfrm>
          <a:off x="415925" y="109807375"/>
          <a:ext cx="714375" cy="106362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440</xdr:row>
      <xdr:rowOff>161924</xdr:rowOff>
    </xdr:from>
    <xdr:to>
      <xdr:col>1</xdr:col>
      <xdr:colOff>628413</xdr:colOff>
      <xdr:row>446</xdr:row>
      <xdr:rowOff>174623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/>
      </xdr:blipFill>
      <xdr:spPr bwMode="auto">
        <a:xfrm>
          <a:off x="568325" y="113684049"/>
          <a:ext cx="409338" cy="1155701"/>
        </a:xfrm>
        <a:prstGeom prst="rect">
          <a:avLst/>
        </a:prstGeom>
      </xdr:spPr>
    </xdr:pic>
    <xdr:clientData/>
  </xdr:twoCellAnchor>
  <xdr:twoCellAnchor>
    <xdr:from>
      <xdr:col>1</xdr:col>
      <xdr:colOff>28576</xdr:colOff>
      <xdr:row>465</xdr:row>
      <xdr:rowOff>190499</xdr:rowOff>
    </xdr:from>
    <xdr:to>
      <xdr:col>1</xdr:col>
      <xdr:colOff>838200</xdr:colOff>
      <xdr:row>465</xdr:row>
      <xdr:rowOff>190499</xdr:rowOff>
    </xdr:to>
    <xdr:grpSp>
      <xdr:nvGrpSpPr>
        <xdr:cNvPr id="34" name="Группа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GrpSpPr/>
      </xdr:nvGrpSpPr>
      <xdr:grpSpPr bwMode="auto">
        <a:xfrm>
          <a:off x="385764" y="113537999"/>
          <a:ext cx="809624" cy="0"/>
          <a:chOff x="13696951" y="114354163"/>
          <a:chExt cx="1552574" cy="1220596"/>
        </a:xfrm>
      </xdr:grpSpPr>
      <xdr:pic>
        <xdr:nvPicPr>
          <xdr:cNvPr id="90" name="Picture 22">
            <a:extLst>
              <a:ext uri="{FF2B5EF4-FFF2-40B4-BE49-F238E27FC236}">
                <a16:creationId xmlns:a16="http://schemas.microsoft.com/office/drawing/2014/main" id="{00000000-0008-0000-0800-00005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1"/>
          <a:stretch/>
        </xdr:blipFill>
        <xdr:spPr bwMode="auto">
          <a:xfrm>
            <a:off x="13696951" y="115066755"/>
            <a:ext cx="476249" cy="498367"/>
          </a:xfrm>
          <a:prstGeom prst="rect">
            <a:avLst/>
          </a:prstGeom>
          <a:noFill/>
          <a:ln>
            <a:noFill/>
          </a:ln>
          <a:effectLst/>
        </xdr:spPr>
      </xdr:pic>
      <xdr:pic>
        <xdr:nvPicPr>
          <xdr:cNvPr id="91" name="Picture 53" descr="TRACK-B">
            <a:extLst>
              <a:ext uri="{FF2B5EF4-FFF2-40B4-BE49-F238E27FC236}">
                <a16:creationId xmlns:a16="http://schemas.microsoft.com/office/drawing/2014/main" id="{00000000-0008-0000-0800-00005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2"/>
          <a:stretch/>
        </xdr:blipFill>
        <xdr:spPr bwMode="auto">
          <a:xfrm>
            <a:off x="14268450" y="115094867"/>
            <a:ext cx="426027" cy="451001"/>
          </a:xfrm>
          <a:prstGeom prst="rect">
            <a:avLst/>
          </a:prstGeom>
          <a:noFill/>
        </xdr:spPr>
      </xdr:pic>
      <xdr:pic>
        <xdr:nvPicPr>
          <xdr:cNvPr id="92" name="Рисунок 91">
            <a:extLst>
              <a:ext uri="{FF2B5EF4-FFF2-40B4-BE49-F238E27FC236}">
                <a16:creationId xmlns:a16="http://schemas.microsoft.com/office/drawing/2014/main" id="{00000000-0008-0000-0800-00005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3"/>
          <a:stretch/>
        </xdr:blipFill>
        <xdr:spPr bwMode="auto">
          <a:xfrm>
            <a:off x="14801850" y="115147724"/>
            <a:ext cx="409575" cy="427035"/>
          </a:xfrm>
          <a:prstGeom prst="rect">
            <a:avLst/>
          </a:prstGeom>
        </xdr:spPr>
      </xdr:pic>
      <xdr:pic>
        <xdr:nvPicPr>
          <xdr:cNvPr id="93" name="Рисунок 92">
            <a:extLst>
              <a:ext uri="{FF2B5EF4-FFF2-40B4-BE49-F238E27FC236}">
                <a16:creationId xmlns:a16="http://schemas.microsoft.com/office/drawing/2014/main" id="{00000000-0008-0000-0800-00005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4"/>
          <a:stretch/>
        </xdr:blipFill>
        <xdr:spPr bwMode="auto">
          <a:xfrm>
            <a:off x="13706475" y="114354163"/>
            <a:ext cx="1543050" cy="629731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38100</xdr:colOff>
      <xdr:row>474</xdr:row>
      <xdr:rowOff>1</xdr:rowOff>
    </xdr:from>
    <xdr:to>
      <xdr:col>1</xdr:col>
      <xdr:colOff>819150</xdr:colOff>
      <xdr:row>474</xdr:row>
      <xdr:rowOff>1</xdr:rowOff>
    </xdr:to>
    <xdr:grpSp>
      <xdr:nvGrpSpPr>
        <xdr:cNvPr id="35" name="Группа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GrpSpPr/>
      </xdr:nvGrpSpPr>
      <xdr:grpSpPr bwMode="auto">
        <a:xfrm>
          <a:off x="395288" y="125039439"/>
          <a:ext cx="781050" cy="0"/>
          <a:chOff x="13097590" y="122348625"/>
          <a:chExt cx="2185752" cy="1473906"/>
        </a:xfrm>
      </xdr:grpSpPr>
      <xdr:pic>
        <xdr:nvPicPr>
          <xdr:cNvPr id="95" name="Рисунок 94">
            <a:extLst>
              <a:ext uri="{FF2B5EF4-FFF2-40B4-BE49-F238E27FC236}">
                <a16:creationId xmlns:a16="http://schemas.microsoft.com/office/drawing/2014/main" id="{00000000-0008-0000-0800-00005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5"/>
          <a:stretch/>
        </xdr:blipFill>
        <xdr:spPr bwMode="auto">
          <a:xfrm>
            <a:off x="13344525" y="123186824"/>
            <a:ext cx="523875" cy="628650"/>
          </a:xfrm>
          <a:prstGeom prst="rect">
            <a:avLst/>
          </a:prstGeom>
        </xdr:spPr>
      </xdr:pic>
      <xdr:pic>
        <xdr:nvPicPr>
          <xdr:cNvPr id="96" name="Рисунок 95">
            <a:extLst>
              <a:ext uri="{FF2B5EF4-FFF2-40B4-BE49-F238E27FC236}">
                <a16:creationId xmlns:a16="http://schemas.microsoft.com/office/drawing/2014/main" id="{00000000-0008-0000-0800-00006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6"/>
          <a:srcRect l="16430" t="15479" r="17307" b="19347"/>
          <a:stretch/>
        </xdr:blipFill>
        <xdr:spPr bwMode="auto">
          <a:xfrm>
            <a:off x="13097590" y="122348625"/>
            <a:ext cx="1336356" cy="876299"/>
          </a:xfrm>
          <a:prstGeom prst="rect">
            <a:avLst/>
          </a:prstGeom>
        </xdr:spPr>
      </xdr:pic>
      <xdr:pic>
        <xdr:nvPicPr>
          <xdr:cNvPr id="97" name="Рисунок 96">
            <a:extLst>
              <a:ext uri="{FF2B5EF4-FFF2-40B4-BE49-F238E27FC236}">
                <a16:creationId xmlns:a16="http://schemas.microsoft.com/office/drawing/2014/main" id="{00000000-0008-0000-0800-00006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7"/>
          <a:stretch/>
        </xdr:blipFill>
        <xdr:spPr bwMode="auto">
          <a:xfrm>
            <a:off x="14406526" y="122481975"/>
            <a:ext cx="876816" cy="652424"/>
          </a:xfrm>
          <a:prstGeom prst="rect">
            <a:avLst/>
          </a:prstGeom>
        </xdr:spPr>
      </xdr:pic>
      <xdr:pic>
        <xdr:nvPicPr>
          <xdr:cNvPr id="98" name="Рисунок 97">
            <a:extLst>
              <a:ext uri="{FF2B5EF4-FFF2-40B4-BE49-F238E27FC236}">
                <a16:creationId xmlns:a16="http://schemas.microsoft.com/office/drawing/2014/main" id="{00000000-0008-0000-0800-00006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8"/>
          <a:stretch/>
        </xdr:blipFill>
        <xdr:spPr bwMode="auto">
          <a:xfrm>
            <a:off x="14089802" y="123418646"/>
            <a:ext cx="397724" cy="351528"/>
          </a:xfrm>
          <a:prstGeom prst="rect">
            <a:avLst/>
          </a:prstGeom>
        </xdr:spPr>
      </xdr:pic>
      <xdr:pic>
        <xdr:nvPicPr>
          <xdr:cNvPr id="99" name="Рисунок 98">
            <a:extLst>
              <a:ext uri="{FF2B5EF4-FFF2-40B4-BE49-F238E27FC236}">
                <a16:creationId xmlns:a16="http://schemas.microsoft.com/office/drawing/2014/main" id="{00000000-0008-0000-0800-00006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9"/>
          <a:stretch/>
        </xdr:blipFill>
        <xdr:spPr bwMode="auto">
          <a:xfrm>
            <a:off x="14687476" y="123339225"/>
            <a:ext cx="485849" cy="48330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76200</xdr:colOff>
      <xdr:row>466</xdr:row>
      <xdr:rowOff>190499</xdr:rowOff>
    </xdr:from>
    <xdr:to>
      <xdr:col>1</xdr:col>
      <xdr:colOff>800101</xdr:colOff>
      <xdr:row>466</xdr:row>
      <xdr:rowOff>190499</xdr:rowOff>
    </xdr:to>
    <xdr:grpSp>
      <xdr:nvGrpSpPr>
        <xdr:cNvPr id="36" name="Группа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GrpSpPr/>
      </xdr:nvGrpSpPr>
      <xdr:grpSpPr bwMode="auto">
        <a:xfrm>
          <a:off x="433388" y="114990562"/>
          <a:ext cx="723901" cy="0"/>
          <a:chOff x="12753975" y="114466503"/>
          <a:chExt cx="1619250" cy="1358893"/>
        </a:xfrm>
      </xdr:grpSpPr>
      <xdr:pic>
        <xdr:nvPicPr>
          <xdr:cNvPr id="101" name="Picture 22">
            <a:extLst>
              <a:ext uri="{FF2B5EF4-FFF2-40B4-BE49-F238E27FC236}">
                <a16:creationId xmlns:a16="http://schemas.microsoft.com/office/drawing/2014/main" id="{00000000-0008-0000-0800-00006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1"/>
          <a:stretch/>
        </xdr:blipFill>
        <xdr:spPr bwMode="auto">
          <a:xfrm>
            <a:off x="12753975" y="115317393"/>
            <a:ext cx="476249" cy="498367"/>
          </a:xfrm>
          <a:prstGeom prst="rect">
            <a:avLst/>
          </a:prstGeom>
          <a:noFill/>
          <a:ln>
            <a:noFill/>
          </a:ln>
          <a:effectLst/>
        </xdr:spPr>
      </xdr:pic>
      <xdr:pic>
        <xdr:nvPicPr>
          <xdr:cNvPr id="102" name="Рисунок 101">
            <a:extLst>
              <a:ext uri="{FF2B5EF4-FFF2-40B4-BE49-F238E27FC236}">
                <a16:creationId xmlns:a16="http://schemas.microsoft.com/office/drawing/2014/main" id="{00000000-0008-0000-0800-00006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3"/>
          <a:stretch/>
        </xdr:blipFill>
        <xdr:spPr bwMode="auto">
          <a:xfrm>
            <a:off x="13858874" y="115398361"/>
            <a:ext cx="409575" cy="427035"/>
          </a:xfrm>
          <a:prstGeom prst="rect">
            <a:avLst/>
          </a:prstGeom>
        </xdr:spPr>
      </xdr:pic>
      <xdr:pic>
        <xdr:nvPicPr>
          <xdr:cNvPr id="103" name="Рисунок 102">
            <a:extLst>
              <a:ext uri="{FF2B5EF4-FFF2-40B4-BE49-F238E27FC236}">
                <a16:creationId xmlns:a16="http://schemas.microsoft.com/office/drawing/2014/main" id="{00000000-0008-0000-0800-00006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0"/>
          <a:stretch/>
        </xdr:blipFill>
        <xdr:spPr bwMode="auto">
          <a:xfrm>
            <a:off x="13325475" y="115319174"/>
            <a:ext cx="465153" cy="484657"/>
          </a:xfrm>
          <a:prstGeom prst="rect">
            <a:avLst/>
          </a:prstGeom>
        </xdr:spPr>
      </xdr:pic>
      <xdr:pic>
        <xdr:nvPicPr>
          <xdr:cNvPr id="104" name="Рисунок 103">
            <a:extLst>
              <a:ext uri="{FF2B5EF4-FFF2-40B4-BE49-F238E27FC236}">
                <a16:creationId xmlns:a16="http://schemas.microsoft.com/office/drawing/2014/main" id="{00000000-0008-0000-0800-00006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1"/>
          <a:stretch/>
        </xdr:blipFill>
        <xdr:spPr bwMode="auto">
          <a:xfrm>
            <a:off x="12763500" y="114466503"/>
            <a:ext cx="1609724" cy="776013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57151</xdr:colOff>
      <xdr:row>467</xdr:row>
      <xdr:rowOff>190499</xdr:rowOff>
    </xdr:from>
    <xdr:to>
      <xdr:col>1</xdr:col>
      <xdr:colOff>781051</xdr:colOff>
      <xdr:row>467</xdr:row>
      <xdr:rowOff>190499</xdr:rowOff>
    </xdr:to>
    <xdr:grpSp>
      <xdr:nvGrpSpPr>
        <xdr:cNvPr id="56" name="Группа 55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GrpSpPr/>
      </xdr:nvGrpSpPr>
      <xdr:grpSpPr bwMode="auto">
        <a:xfrm>
          <a:off x="414339" y="116443124"/>
          <a:ext cx="723900" cy="0"/>
          <a:chOff x="12753975" y="114466503"/>
          <a:chExt cx="1619250" cy="1358893"/>
        </a:xfrm>
      </xdr:grpSpPr>
      <xdr:pic>
        <xdr:nvPicPr>
          <xdr:cNvPr id="107" name="Picture 22">
            <a:extLst>
              <a:ext uri="{FF2B5EF4-FFF2-40B4-BE49-F238E27FC236}">
                <a16:creationId xmlns:a16="http://schemas.microsoft.com/office/drawing/2014/main" id="{00000000-0008-0000-0800-00006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1"/>
          <a:stretch/>
        </xdr:blipFill>
        <xdr:spPr bwMode="auto">
          <a:xfrm>
            <a:off x="12753975" y="115317393"/>
            <a:ext cx="476249" cy="498367"/>
          </a:xfrm>
          <a:prstGeom prst="rect">
            <a:avLst/>
          </a:prstGeom>
          <a:noFill/>
          <a:ln>
            <a:noFill/>
          </a:ln>
          <a:effectLst/>
        </xdr:spPr>
      </xdr:pic>
      <xdr:pic>
        <xdr:nvPicPr>
          <xdr:cNvPr id="108" name="Рисунок 107">
            <a:extLst>
              <a:ext uri="{FF2B5EF4-FFF2-40B4-BE49-F238E27FC236}">
                <a16:creationId xmlns:a16="http://schemas.microsoft.com/office/drawing/2014/main" id="{00000000-0008-0000-0800-00006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3"/>
          <a:stretch/>
        </xdr:blipFill>
        <xdr:spPr bwMode="auto">
          <a:xfrm>
            <a:off x="13858874" y="115398361"/>
            <a:ext cx="409575" cy="427035"/>
          </a:xfrm>
          <a:prstGeom prst="rect">
            <a:avLst/>
          </a:prstGeom>
        </xdr:spPr>
      </xdr:pic>
      <xdr:pic>
        <xdr:nvPicPr>
          <xdr:cNvPr id="109" name="Рисунок 108">
            <a:extLst>
              <a:ext uri="{FF2B5EF4-FFF2-40B4-BE49-F238E27FC236}">
                <a16:creationId xmlns:a16="http://schemas.microsoft.com/office/drawing/2014/main" id="{00000000-0008-0000-08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0"/>
          <a:stretch/>
        </xdr:blipFill>
        <xdr:spPr bwMode="auto">
          <a:xfrm>
            <a:off x="13325475" y="115319174"/>
            <a:ext cx="465153" cy="484657"/>
          </a:xfrm>
          <a:prstGeom prst="rect">
            <a:avLst/>
          </a:prstGeom>
        </xdr:spPr>
      </xdr:pic>
      <xdr:pic>
        <xdr:nvPicPr>
          <xdr:cNvPr id="110" name="Рисунок 109">
            <a:extLst>
              <a:ext uri="{FF2B5EF4-FFF2-40B4-BE49-F238E27FC236}">
                <a16:creationId xmlns:a16="http://schemas.microsoft.com/office/drawing/2014/main" id="{00000000-0008-0000-0800-00006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1"/>
          <a:stretch/>
        </xdr:blipFill>
        <xdr:spPr bwMode="auto">
          <a:xfrm>
            <a:off x="12763500" y="114466503"/>
            <a:ext cx="1609724" cy="776013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28575</xdr:colOff>
      <xdr:row>471</xdr:row>
      <xdr:rowOff>0</xdr:rowOff>
    </xdr:from>
    <xdr:to>
      <xdr:col>1</xdr:col>
      <xdr:colOff>838198</xdr:colOff>
      <xdr:row>471</xdr:row>
      <xdr:rowOff>0</xdr:rowOff>
    </xdr:to>
    <xdr:grpSp>
      <xdr:nvGrpSpPr>
        <xdr:cNvPr id="59" name="Группа 58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GrpSpPr/>
      </xdr:nvGrpSpPr>
      <xdr:grpSpPr bwMode="auto">
        <a:xfrm>
          <a:off x="385763" y="120026906"/>
          <a:ext cx="809623" cy="0"/>
          <a:chOff x="13696951" y="114354163"/>
          <a:chExt cx="1552574" cy="1220596"/>
        </a:xfrm>
      </xdr:grpSpPr>
      <xdr:pic>
        <xdr:nvPicPr>
          <xdr:cNvPr id="112" name="Picture 22">
            <a:extLst>
              <a:ext uri="{FF2B5EF4-FFF2-40B4-BE49-F238E27FC236}">
                <a16:creationId xmlns:a16="http://schemas.microsoft.com/office/drawing/2014/main" id="{00000000-0008-0000-0800-00007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1"/>
          <a:stretch/>
        </xdr:blipFill>
        <xdr:spPr bwMode="auto">
          <a:xfrm>
            <a:off x="13696951" y="115066755"/>
            <a:ext cx="476249" cy="498367"/>
          </a:xfrm>
          <a:prstGeom prst="rect">
            <a:avLst/>
          </a:prstGeom>
          <a:noFill/>
          <a:ln>
            <a:noFill/>
          </a:ln>
          <a:effectLst/>
        </xdr:spPr>
      </xdr:pic>
      <xdr:pic>
        <xdr:nvPicPr>
          <xdr:cNvPr id="113" name="Picture 53" descr="TRACK-B">
            <a:extLst>
              <a:ext uri="{FF2B5EF4-FFF2-40B4-BE49-F238E27FC236}">
                <a16:creationId xmlns:a16="http://schemas.microsoft.com/office/drawing/2014/main" id="{00000000-0008-0000-0800-00007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2"/>
          <a:stretch/>
        </xdr:blipFill>
        <xdr:spPr bwMode="auto">
          <a:xfrm>
            <a:off x="14268450" y="115094867"/>
            <a:ext cx="426027" cy="451001"/>
          </a:xfrm>
          <a:prstGeom prst="rect">
            <a:avLst/>
          </a:prstGeom>
          <a:noFill/>
        </xdr:spPr>
      </xdr:pic>
      <xdr:pic>
        <xdr:nvPicPr>
          <xdr:cNvPr id="114" name="Рисунок 113">
            <a:extLst>
              <a:ext uri="{FF2B5EF4-FFF2-40B4-BE49-F238E27FC236}">
                <a16:creationId xmlns:a16="http://schemas.microsoft.com/office/drawing/2014/main" id="{00000000-0008-0000-0800-00007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3"/>
          <a:stretch/>
        </xdr:blipFill>
        <xdr:spPr bwMode="auto">
          <a:xfrm>
            <a:off x="14801850" y="115147724"/>
            <a:ext cx="409575" cy="427035"/>
          </a:xfrm>
          <a:prstGeom prst="rect">
            <a:avLst/>
          </a:prstGeom>
        </xdr:spPr>
      </xdr:pic>
      <xdr:pic>
        <xdr:nvPicPr>
          <xdr:cNvPr id="115" name="Рисунок 114">
            <a:extLst>
              <a:ext uri="{FF2B5EF4-FFF2-40B4-BE49-F238E27FC236}">
                <a16:creationId xmlns:a16="http://schemas.microsoft.com/office/drawing/2014/main" id="{00000000-0008-0000-0800-00007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4"/>
          <a:stretch/>
        </xdr:blipFill>
        <xdr:spPr bwMode="auto">
          <a:xfrm>
            <a:off x="13706475" y="114354163"/>
            <a:ext cx="1543050" cy="629731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76199</xdr:colOff>
      <xdr:row>472</xdr:row>
      <xdr:rowOff>0</xdr:rowOff>
    </xdr:from>
    <xdr:to>
      <xdr:col>1</xdr:col>
      <xdr:colOff>800099</xdr:colOff>
      <xdr:row>472</xdr:row>
      <xdr:rowOff>0</xdr:rowOff>
    </xdr:to>
    <xdr:grpSp>
      <xdr:nvGrpSpPr>
        <xdr:cNvPr id="65" name="Группа 64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GrpSpPr/>
      </xdr:nvGrpSpPr>
      <xdr:grpSpPr bwMode="auto">
        <a:xfrm>
          <a:off x="433387" y="121646156"/>
          <a:ext cx="723900" cy="0"/>
          <a:chOff x="12753975" y="114466503"/>
          <a:chExt cx="1619250" cy="1358893"/>
        </a:xfrm>
      </xdr:grpSpPr>
      <xdr:pic>
        <xdr:nvPicPr>
          <xdr:cNvPr id="117" name="Picture 22">
            <a:extLst>
              <a:ext uri="{FF2B5EF4-FFF2-40B4-BE49-F238E27FC236}">
                <a16:creationId xmlns:a16="http://schemas.microsoft.com/office/drawing/2014/main" id="{00000000-0008-0000-0800-00007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1"/>
          <a:stretch/>
        </xdr:blipFill>
        <xdr:spPr bwMode="auto">
          <a:xfrm>
            <a:off x="12753975" y="115317393"/>
            <a:ext cx="476249" cy="498367"/>
          </a:xfrm>
          <a:prstGeom prst="rect">
            <a:avLst/>
          </a:prstGeom>
          <a:noFill/>
          <a:ln>
            <a:noFill/>
          </a:ln>
          <a:effectLst/>
        </xdr:spPr>
      </xdr:pic>
      <xdr:pic>
        <xdr:nvPicPr>
          <xdr:cNvPr id="118" name="Рисунок 117">
            <a:extLst>
              <a:ext uri="{FF2B5EF4-FFF2-40B4-BE49-F238E27FC236}">
                <a16:creationId xmlns:a16="http://schemas.microsoft.com/office/drawing/2014/main" id="{00000000-0008-0000-0800-00007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3"/>
          <a:stretch/>
        </xdr:blipFill>
        <xdr:spPr bwMode="auto">
          <a:xfrm>
            <a:off x="13858874" y="115398361"/>
            <a:ext cx="409575" cy="427035"/>
          </a:xfrm>
          <a:prstGeom prst="rect">
            <a:avLst/>
          </a:prstGeom>
        </xdr:spPr>
      </xdr:pic>
      <xdr:pic>
        <xdr:nvPicPr>
          <xdr:cNvPr id="119" name="Рисунок 118">
            <a:extLst>
              <a:ext uri="{FF2B5EF4-FFF2-40B4-BE49-F238E27FC236}">
                <a16:creationId xmlns:a16="http://schemas.microsoft.com/office/drawing/2014/main" id="{00000000-0008-0000-0800-00007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0"/>
          <a:stretch/>
        </xdr:blipFill>
        <xdr:spPr bwMode="auto">
          <a:xfrm>
            <a:off x="13325475" y="115319174"/>
            <a:ext cx="465153" cy="484657"/>
          </a:xfrm>
          <a:prstGeom prst="rect">
            <a:avLst/>
          </a:prstGeom>
        </xdr:spPr>
      </xdr:pic>
      <xdr:pic>
        <xdr:nvPicPr>
          <xdr:cNvPr id="120" name="Рисунок 119">
            <a:extLst>
              <a:ext uri="{FF2B5EF4-FFF2-40B4-BE49-F238E27FC236}">
                <a16:creationId xmlns:a16="http://schemas.microsoft.com/office/drawing/2014/main" id="{00000000-0008-0000-0800-00007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1"/>
          <a:stretch/>
        </xdr:blipFill>
        <xdr:spPr bwMode="auto">
          <a:xfrm>
            <a:off x="12763500" y="114466503"/>
            <a:ext cx="1609724" cy="776013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57149</xdr:colOff>
      <xdr:row>473</xdr:row>
      <xdr:rowOff>0</xdr:rowOff>
    </xdr:from>
    <xdr:to>
      <xdr:col>1</xdr:col>
      <xdr:colOff>781049</xdr:colOff>
      <xdr:row>473</xdr:row>
      <xdr:rowOff>0</xdr:rowOff>
    </xdr:to>
    <xdr:grpSp>
      <xdr:nvGrpSpPr>
        <xdr:cNvPr id="83" name="Группа 82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GrpSpPr/>
      </xdr:nvGrpSpPr>
      <xdr:grpSpPr bwMode="auto">
        <a:xfrm>
          <a:off x="414337" y="123098719"/>
          <a:ext cx="723900" cy="0"/>
          <a:chOff x="12753975" y="114466503"/>
          <a:chExt cx="1619250" cy="1358893"/>
        </a:xfrm>
      </xdr:grpSpPr>
      <xdr:pic>
        <xdr:nvPicPr>
          <xdr:cNvPr id="122" name="Picture 22">
            <a:extLst>
              <a:ext uri="{FF2B5EF4-FFF2-40B4-BE49-F238E27FC236}">
                <a16:creationId xmlns:a16="http://schemas.microsoft.com/office/drawing/2014/main" id="{00000000-0008-0000-0800-00007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1"/>
          <a:stretch/>
        </xdr:blipFill>
        <xdr:spPr bwMode="auto">
          <a:xfrm>
            <a:off x="12753975" y="115317393"/>
            <a:ext cx="476249" cy="498367"/>
          </a:xfrm>
          <a:prstGeom prst="rect">
            <a:avLst/>
          </a:prstGeom>
          <a:noFill/>
          <a:ln>
            <a:noFill/>
          </a:ln>
          <a:effectLst/>
        </xdr:spPr>
      </xdr:pic>
      <xdr:pic>
        <xdr:nvPicPr>
          <xdr:cNvPr id="123" name="Рисунок 122">
            <a:extLst>
              <a:ext uri="{FF2B5EF4-FFF2-40B4-BE49-F238E27FC236}">
                <a16:creationId xmlns:a16="http://schemas.microsoft.com/office/drawing/2014/main" id="{00000000-0008-0000-0800-00007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3"/>
          <a:stretch/>
        </xdr:blipFill>
        <xdr:spPr bwMode="auto">
          <a:xfrm>
            <a:off x="13858874" y="115398361"/>
            <a:ext cx="409575" cy="427035"/>
          </a:xfrm>
          <a:prstGeom prst="rect">
            <a:avLst/>
          </a:prstGeom>
        </xdr:spPr>
      </xdr:pic>
      <xdr:pic>
        <xdr:nvPicPr>
          <xdr:cNvPr id="124" name="Рисунок 123">
            <a:extLst>
              <a:ext uri="{FF2B5EF4-FFF2-40B4-BE49-F238E27FC236}">
                <a16:creationId xmlns:a16="http://schemas.microsoft.com/office/drawing/2014/main" id="{00000000-0008-0000-0800-00007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0"/>
          <a:stretch/>
        </xdr:blipFill>
        <xdr:spPr bwMode="auto">
          <a:xfrm>
            <a:off x="13325475" y="115319174"/>
            <a:ext cx="465153" cy="484657"/>
          </a:xfrm>
          <a:prstGeom prst="rect">
            <a:avLst/>
          </a:prstGeom>
        </xdr:spPr>
      </xdr:pic>
      <xdr:pic>
        <xdr:nvPicPr>
          <xdr:cNvPr id="125" name="Рисунок 124">
            <a:extLst>
              <a:ext uri="{FF2B5EF4-FFF2-40B4-BE49-F238E27FC236}">
                <a16:creationId xmlns:a16="http://schemas.microsoft.com/office/drawing/2014/main" id="{00000000-0008-0000-0800-00007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1"/>
          <a:stretch/>
        </xdr:blipFill>
        <xdr:spPr bwMode="auto">
          <a:xfrm>
            <a:off x="12763500" y="114466503"/>
            <a:ext cx="1609724" cy="776013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47625</xdr:colOff>
      <xdr:row>377</xdr:row>
      <xdr:rowOff>155630</xdr:rowOff>
    </xdr:from>
    <xdr:to>
      <xdr:col>1</xdr:col>
      <xdr:colOff>800100</xdr:colOff>
      <xdr:row>381</xdr:row>
      <xdr:rowOff>95250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08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rcRect l="15416" t="1" r="14584" b="46249"/>
        <a:stretch/>
      </xdr:blipFill>
      <xdr:spPr bwMode="auto">
        <a:xfrm>
          <a:off x="396875" y="101200005"/>
          <a:ext cx="752475" cy="701619"/>
        </a:xfrm>
        <a:prstGeom prst="rect">
          <a:avLst/>
        </a:prstGeom>
      </xdr:spPr>
    </xdr:pic>
    <xdr:clientData/>
  </xdr:twoCellAnchor>
  <xdr:twoCellAnchor editAs="oneCell">
    <xdr:from>
      <xdr:col>1</xdr:col>
      <xdr:colOff>307976</xdr:colOff>
      <xdr:row>384</xdr:row>
      <xdr:rowOff>146049</xdr:rowOff>
    </xdr:from>
    <xdr:to>
      <xdr:col>1</xdr:col>
      <xdr:colOff>830655</xdr:colOff>
      <xdr:row>388</xdr:row>
      <xdr:rowOff>15875</xdr:rowOff>
    </xdr:to>
    <xdr:pic>
      <xdr:nvPicPr>
        <xdr:cNvPr id="127" name="Рисунок 126" descr="Стандартный цилиндр ключ-ключ 30-30, никель.jpg">
          <a:extLst>
            <a:ext uri="{FF2B5EF4-FFF2-40B4-BE49-F238E27FC236}">
              <a16:creationId xmlns:a16="http://schemas.microsoft.com/office/drawing/2014/main" id="{00000000-0008-0000-08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/>
      </xdr:blipFill>
      <xdr:spPr bwMode="auto">
        <a:xfrm>
          <a:off x="657226" y="102555674"/>
          <a:ext cx="522680" cy="631826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390</xdr:row>
      <xdr:rowOff>132036</xdr:rowOff>
    </xdr:from>
    <xdr:to>
      <xdr:col>1</xdr:col>
      <xdr:colOff>692150</xdr:colOff>
      <xdr:row>392</xdr:row>
      <xdr:rowOff>142876</xdr:rowOff>
    </xdr:to>
    <xdr:pic>
      <xdr:nvPicPr>
        <xdr:cNvPr id="128" name="Рисунок 127" descr="Стандартный цилиндр ключ-ключ 30-30, никель.jpg">
          <a:extLst>
            <a:ext uri="{FF2B5EF4-FFF2-40B4-BE49-F238E27FC236}">
              <a16:creationId xmlns:a16="http://schemas.microsoft.com/office/drawing/2014/main" id="{00000000-0008-0000-08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/>
      </xdr:blipFill>
      <xdr:spPr bwMode="auto">
        <a:xfrm>
          <a:off x="641350" y="103700536"/>
          <a:ext cx="400050" cy="391840"/>
        </a:xfrm>
        <a:prstGeom prst="rect">
          <a:avLst/>
        </a:prstGeom>
      </xdr:spPr>
    </xdr:pic>
    <xdr:clientData/>
  </xdr:twoCellAnchor>
  <xdr:twoCellAnchor editAs="oneCell">
    <xdr:from>
      <xdr:col>1</xdr:col>
      <xdr:colOff>65126</xdr:colOff>
      <xdr:row>395</xdr:row>
      <xdr:rowOff>95081</xdr:rowOff>
    </xdr:from>
    <xdr:to>
      <xdr:col>1</xdr:col>
      <xdr:colOff>809626</xdr:colOff>
      <xdr:row>398</xdr:row>
      <xdr:rowOff>158751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8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rcRect l="15416" t="1" r="14584" b="46249"/>
        <a:stretch/>
      </xdr:blipFill>
      <xdr:spPr bwMode="auto">
        <a:xfrm>
          <a:off x="414375" y="104631956"/>
          <a:ext cx="744500" cy="635170"/>
        </a:xfrm>
        <a:prstGeom prst="rect">
          <a:avLst/>
        </a:prstGeom>
      </xdr:spPr>
    </xdr:pic>
    <xdr:clientData/>
  </xdr:twoCellAnchor>
  <xdr:twoCellAnchor editAs="oneCell">
    <xdr:from>
      <xdr:col>1</xdr:col>
      <xdr:colOff>346075</xdr:colOff>
      <xdr:row>413</xdr:row>
      <xdr:rowOff>128127</xdr:rowOff>
    </xdr:from>
    <xdr:to>
      <xdr:col>1</xdr:col>
      <xdr:colOff>523875</xdr:colOff>
      <xdr:row>416</xdr:row>
      <xdr:rowOff>148690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8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rcRect l="25664" r="28613"/>
        <a:stretch/>
      </xdr:blipFill>
      <xdr:spPr bwMode="auto">
        <a:xfrm>
          <a:off x="695326" y="108459127"/>
          <a:ext cx="177798" cy="59206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407</xdr:row>
      <xdr:rowOff>0</xdr:rowOff>
    </xdr:from>
    <xdr:to>
      <xdr:col>1</xdr:col>
      <xdr:colOff>1000125</xdr:colOff>
      <xdr:row>412</xdr:row>
      <xdr:rowOff>56520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8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rcRect l="16193" t="16193" r="7953" b="19885"/>
        <a:stretch/>
      </xdr:blipFill>
      <xdr:spPr bwMode="auto">
        <a:xfrm>
          <a:off x="444500" y="106918125"/>
          <a:ext cx="904875" cy="1136021"/>
        </a:xfrm>
        <a:prstGeom prst="rect">
          <a:avLst/>
        </a:prstGeom>
      </xdr:spPr>
    </xdr:pic>
    <xdr:clientData/>
  </xdr:twoCellAnchor>
  <xdr:twoCellAnchor>
    <xdr:from>
      <xdr:col>1</xdr:col>
      <xdr:colOff>119062</xdr:colOff>
      <xdr:row>465</xdr:row>
      <xdr:rowOff>547688</xdr:rowOff>
    </xdr:from>
    <xdr:to>
      <xdr:col>1</xdr:col>
      <xdr:colOff>923718</xdr:colOff>
      <xdr:row>465</xdr:row>
      <xdr:rowOff>955562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8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/>
      </xdr:blipFill>
      <xdr:spPr bwMode="auto">
        <a:xfrm>
          <a:off x="476250" y="119872126"/>
          <a:ext cx="804657" cy="407874"/>
        </a:xfrm>
        <a:prstGeom prst="rect">
          <a:avLst/>
        </a:prstGeom>
      </xdr:spPr>
    </xdr:pic>
    <xdr:clientData/>
  </xdr:twoCellAnchor>
  <xdr:twoCellAnchor>
    <xdr:from>
      <xdr:col>1</xdr:col>
      <xdr:colOff>261936</xdr:colOff>
      <xdr:row>466</xdr:row>
      <xdr:rowOff>404813</xdr:rowOff>
    </xdr:from>
    <xdr:to>
      <xdr:col>1</xdr:col>
      <xdr:colOff>985838</xdr:colOff>
      <xdr:row>466</xdr:row>
      <xdr:rowOff>1147761</xdr:rowOff>
    </xdr:to>
    <xdr:grpSp>
      <xdr:nvGrpSpPr>
        <xdr:cNvPr id="89" name="Группа 88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GrpSpPr/>
      </xdr:nvGrpSpPr>
      <xdr:grpSpPr bwMode="auto">
        <a:xfrm>
          <a:off x="619124" y="115204876"/>
          <a:ext cx="723902" cy="742948"/>
          <a:chOff x="12753975" y="114466503"/>
          <a:chExt cx="1619250" cy="1358893"/>
        </a:xfrm>
      </xdr:grpSpPr>
      <xdr:pic>
        <xdr:nvPicPr>
          <xdr:cNvPr id="134" name="Picture 22">
            <a:extLst>
              <a:ext uri="{FF2B5EF4-FFF2-40B4-BE49-F238E27FC236}">
                <a16:creationId xmlns:a16="http://schemas.microsoft.com/office/drawing/2014/main" id="{00000000-0008-0000-0800-00008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1"/>
          <a:stretch/>
        </xdr:blipFill>
        <xdr:spPr bwMode="auto">
          <a:xfrm>
            <a:off x="12753975" y="115317393"/>
            <a:ext cx="476249" cy="498367"/>
          </a:xfrm>
          <a:prstGeom prst="rect">
            <a:avLst/>
          </a:prstGeom>
          <a:noFill/>
          <a:ln>
            <a:noFill/>
          </a:ln>
          <a:effectLst/>
        </xdr:spPr>
      </xdr:pic>
      <xdr:pic>
        <xdr:nvPicPr>
          <xdr:cNvPr id="135" name="Рисунок 134">
            <a:extLst>
              <a:ext uri="{FF2B5EF4-FFF2-40B4-BE49-F238E27FC236}">
                <a16:creationId xmlns:a16="http://schemas.microsoft.com/office/drawing/2014/main" id="{00000000-0008-0000-0800-00008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3"/>
          <a:stretch/>
        </xdr:blipFill>
        <xdr:spPr bwMode="auto">
          <a:xfrm>
            <a:off x="13858874" y="115398361"/>
            <a:ext cx="409575" cy="427035"/>
          </a:xfrm>
          <a:prstGeom prst="rect">
            <a:avLst/>
          </a:prstGeom>
        </xdr:spPr>
      </xdr:pic>
      <xdr:pic>
        <xdr:nvPicPr>
          <xdr:cNvPr id="136" name="Рисунок 135">
            <a:extLst>
              <a:ext uri="{FF2B5EF4-FFF2-40B4-BE49-F238E27FC236}">
                <a16:creationId xmlns:a16="http://schemas.microsoft.com/office/drawing/2014/main" id="{00000000-0008-0000-0800-00008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0"/>
          <a:stretch/>
        </xdr:blipFill>
        <xdr:spPr bwMode="auto">
          <a:xfrm>
            <a:off x="13325475" y="115319174"/>
            <a:ext cx="465153" cy="484657"/>
          </a:xfrm>
          <a:prstGeom prst="rect">
            <a:avLst/>
          </a:prstGeom>
        </xdr:spPr>
      </xdr:pic>
      <xdr:pic>
        <xdr:nvPicPr>
          <xdr:cNvPr id="137" name="Рисунок 136">
            <a:extLst>
              <a:ext uri="{FF2B5EF4-FFF2-40B4-BE49-F238E27FC236}">
                <a16:creationId xmlns:a16="http://schemas.microsoft.com/office/drawing/2014/main" id="{00000000-0008-0000-0800-00008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1"/>
          <a:stretch/>
        </xdr:blipFill>
        <xdr:spPr bwMode="auto">
          <a:xfrm>
            <a:off x="12763500" y="114466503"/>
            <a:ext cx="1609724" cy="776013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142875</xdr:colOff>
      <xdr:row>467</xdr:row>
      <xdr:rowOff>309562</xdr:rowOff>
    </xdr:from>
    <xdr:to>
      <xdr:col>1</xdr:col>
      <xdr:colOff>866775</xdr:colOff>
      <xdr:row>467</xdr:row>
      <xdr:rowOff>1052511</xdr:rowOff>
    </xdr:to>
    <xdr:grpSp>
      <xdr:nvGrpSpPr>
        <xdr:cNvPr id="94" name="Группа 93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GrpSpPr/>
      </xdr:nvGrpSpPr>
      <xdr:grpSpPr bwMode="auto">
        <a:xfrm>
          <a:off x="500063" y="116562187"/>
          <a:ext cx="723900" cy="742949"/>
          <a:chOff x="12753975" y="114466503"/>
          <a:chExt cx="1619250" cy="1358893"/>
        </a:xfrm>
      </xdr:grpSpPr>
      <xdr:pic>
        <xdr:nvPicPr>
          <xdr:cNvPr id="139" name="Picture 22">
            <a:extLst>
              <a:ext uri="{FF2B5EF4-FFF2-40B4-BE49-F238E27FC236}">
                <a16:creationId xmlns:a16="http://schemas.microsoft.com/office/drawing/2014/main" id="{00000000-0008-0000-0800-00008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1"/>
          <a:stretch/>
        </xdr:blipFill>
        <xdr:spPr bwMode="auto">
          <a:xfrm>
            <a:off x="12753975" y="115317393"/>
            <a:ext cx="476249" cy="498367"/>
          </a:xfrm>
          <a:prstGeom prst="rect">
            <a:avLst/>
          </a:prstGeom>
          <a:noFill/>
          <a:ln>
            <a:noFill/>
          </a:ln>
          <a:effectLst/>
        </xdr:spPr>
      </xdr:pic>
      <xdr:pic>
        <xdr:nvPicPr>
          <xdr:cNvPr id="140" name="Рисунок 139">
            <a:extLst>
              <a:ext uri="{FF2B5EF4-FFF2-40B4-BE49-F238E27FC236}">
                <a16:creationId xmlns:a16="http://schemas.microsoft.com/office/drawing/2014/main" id="{00000000-0008-0000-0800-00008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3"/>
          <a:stretch/>
        </xdr:blipFill>
        <xdr:spPr bwMode="auto">
          <a:xfrm>
            <a:off x="13858874" y="115398361"/>
            <a:ext cx="409575" cy="427035"/>
          </a:xfrm>
          <a:prstGeom prst="rect">
            <a:avLst/>
          </a:prstGeom>
        </xdr:spPr>
      </xdr:pic>
      <xdr:pic>
        <xdr:nvPicPr>
          <xdr:cNvPr id="141" name="Рисунок 140">
            <a:extLst>
              <a:ext uri="{FF2B5EF4-FFF2-40B4-BE49-F238E27FC236}">
                <a16:creationId xmlns:a16="http://schemas.microsoft.com/office/drawing/2014/main" id="{00000000-0008-0000-0800-00008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0"/>
          <a:stretch/>
        </xdr:blipFill>
        <xdr:spPr bwMode="auto">
          <a:xfrm>
            <a:off x="13325475" y="115319174"/>
            <a:ext cx="465153" cy="484657"/>
          </a:xfrm>
          <a:prstGeom prst="rect">
            <a:avLst/>
          </a:prstGeom>
        </xdr:spPr>
      </xdr:pic>
      <xdr:pic>
        <xdr:nvPicPr>
          <xdr:cNvPr id="142" name="Рисунок 141">
            <a:extLst>
              <a:ext uri="{FF2B5EF4-FFF2-40B4-BE49-F238E27FC236}">
                <a16:creationId xmlns:a16="http://schemas.microsoft.com/office/drawing/2014/main" id="{00000000-0008-0000-0800-00008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1"/>
          <a:stretch/>
        </xdr:blipFill>
        <xdr:spPr bwMode="auto">
          <a:xfrm>
            <a:off x="12763500" y="114466503"/>
            <a:ext cx="1609724" cy="776013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95251</xdr:colOff>
      <xdr:row>468</xdr:row>
      <xdr:rowOff>119063</xdr:rowOff>
    </xdr:from>
    <xdr:to>
      <xdr:col>1</xdr:col>
      <xdr:colOff>1000125</xdr:colOff>
      <xdr:row>468</xdr:row>
      <xdr:rowOff>971247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08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/>
        <a:stretch/>
      </xdr:blipFill>
      <xdr:spPr bwMode="auto">
        <a:xfrm>
          <a:off x="452439" y="123801188"/>
          <a:ext cx="904874" cy="852184"/>
        </a:xfrm>
        <a:prstGeom prst="rect">
          <a:avLst/>
        </a:prstGeom>
        <a:noFill/>
      </xdr:spPr>
    </xdr:pic>
    <xdr:clientData/>
  </xdr:twoCellAnchor>
  <xdr:twoCellAnchor>
    <xdr:from>
      <xdr:col>1</xdr:col>
      <xdr:colOff>142875</xdr:colOff>
      <xdr:row>470</xdr:row>
      <xdr:rowOff>285750</xdr:rowOff>
    </xdr:from>
    <xdr:to>
      <xdr:col>1</xdr:col>
      <xdr:colOff>952498</xdr:colOff>
      <xdr:row>470</xdr:row>
      <xdr:rowOff>1076325</xdr:rowOff>
    </xdr:to>
    <xdr:grpSp>
      <xdr:nvGrpSpPr>
        <xdr:cNvPr id="100" name="Группа 99">
          <a:extLst>
            <a:ext uri="{FF2B5EF4-FFF2-40B4-BE49-F238E27FC236}">
              <a16:creationId xmlns:a16="http://schemas.microsoft.com/office/drawing/2014/main" id="{00000000-0008-0000-0800-000064000000}"/>
            </a:ext>
          </a:extLst>
        </xdr:cNvPr>
        <xdr:cNvGrpSpPr/>
      </xdr:nvGrpSpPr>
      <xdr:grpSpPr bwMode="auto">
        <a:xfrm>
          <a:off x="500063" y="119181563"/>
          <a:ext cx="809623" cy="790575"/>
          <a:chOff x="13696951" y="114354163"/>
          <a:chExt cx="1552574" cy="1220596"/>
        </a:xfrm>
      </xdr:grpSpPr>
      <xdr:pic>
        <xdr:nvPicPr>
          <xdr:cNvPr id="145" name="Picture 22">
            <a:extLst>
              <a:ext uri="{FF2B5EF4-FFF2-40B4-BE49-F238E27FC236}">
                <a16:creationId xmlns:a16="http://schemas.microsoft.com/office/drawing/2014/main" id="{00000000-0008-0000-0800-00009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1"/>
          <a:stretch/>
        </xdr:blipFill>
        <xdr:spPr bwMode="auto">
          <a:xfrm>
            <a:off x="13696951" y="115066755"/>
            <a:ext cx="476249" cy="498367"/>
          </a:xfrm>
          <a:prstGeom prst="rect">
            <a:avLst/>
          </a:prstGeom>
          <a:noFill/>
          <a:ln>
            <a:noFill/>
          </a:ln>
          <a:effectLst/>
        </xdr:spPr>
      </xdr:pic>
      <xdr:pic>
        <xdr:nvPicPr>
          <xdr:cNvPr id="146" name="Picture 53" descr="TRACK-B">
            <a:extLst>
              <a:ext uri="{FF2B5EF4-FFF2-40B4-BE49-F238E27FC236}">
                <a16:creationId xmlns:a16="http://schemas.microsoft.com/office/drawing/2014/main" id="{00000000-0008-0000-0800-00009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2"/>
          <a:stretch/>
        </xdr:blipFill>
        <xdr:spPr bwMode="auto">
          <a:xfrm>
            <a:off x="14268450" y="115094867"/>
            <a:ext cx="426027" cy="451001"/>
          </a:xfrm>
          <a:prstGeom prst="rect">
            <a:avLst/>
          </a:prstGeom>
          <a:noFill/>
        </xdr:spPr>
      </xdr:pic>
      <xdr:pic>
        <xdr:nvPicPr>
          <xdr:cNvPr id="147" name="Рисунок 146">
            <a:extLst>
              <a:ext uri="{FF2B5EF4-FFF2-40B4-BE49-F238E27FC236}">
                <a16:creationId xmlns:a16="http://schemas.microsoft.com/office/drawing/2014/main" id="{00000000-0008-0000-0800-00009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3"/>
          <a:stretch/>
        </xdr:blipFill>
        <xdr:spPr bwMode="auto">
          <a:xfrm>
            <a:off x="14801850" y="115147724"/>
            <a:ext cx="409575" cy="427035"/>
          </a:xfrm>
          <a:prstGeom prst="rect">
            <a:avLst/>
          </a:prstGeom>
        </xdr:spPr>
      </xdr:pic>
      <xdr:pic>
        <xdr:nvPicPr>
          <xdr:cNvPr id="148" name="Рисунок 147">
            <a:extLst>
              <a:ext uri="{FF2B5EF4-FFF2-40B4-BE49-F238E27FC236}">
                <a16:creationId xmlns:a16="http://schemas.microsoft.com/office/drawing/2014/main" id="{00000000-0008-0000-0800-00009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4"/>
          <a:stretch/>
        </xdr:blipFill>
        <xdr:spPr bwMode="auto">
          <a:xfrm>
            <a:off x="13706475" y="114354163"/>
            <a:ext cx="1543050" cy="629731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142875</xdr:colOff>
      <xdr:row>471</xdr:row>
      <xdr:rowOff>476250</xdr:rowOff>
    </xdr:from>
    <xdr:to>
      <xdr:col>1</xdr:col>
      <xdr:colOff>866775</xdr:colOff>
      <xdr:row>471</xdr:row>
      <xdr:rowOff>1219199</xdr:rowOff>
    </xdr:to>
    <xdr:grpSp>
      <xdr:nvGrpSpPr>
        <xdr:cNvPr id="105" name="Группа 104">
          <a:extLst>
            <a:ext uri="{FF2B5EF4-FFF2-40B4-BE49-F238E27FC236}">
              <a16:creationId xmlns:a16="http://schemas.microsoft.com/office/drawing/2014/main" id="{00000000-0008-0000-0800-000069000000}"/>
            </a:ext>
          </a:extLst>
        </xdr:cNvPr>
        <xdr:cNvGrpSpPr/>
      </xdr:nvGrpSpPr>
      <xdr:grpSpPr bwMode="auto">
        <a:xfrm>
          <a:off x="500063" y="120503156"/>
          <a:ext cx="723900" cy="742949"/>
          <a:chOff x="12753975" y="114466503"/>
          <a:chExt cx="1619250" cy="1358893"/>
        </a:xfrm>
      </xdr:grpSpPr>
      <xdr:pic>
        <xdr:nvPicPr>
          <xdr:cNvPr id="150" name="Picture 22">
            <a:extLst>
              <a:ext uri="{FF2B5EF4-FFF2-40B4-BE49-F238E27FC236}">
                <a16:creationId xmlns:a16="http://schemas.microsoft.com/office/drawing/2014/main" id="{00000000-0008-0000-0800-00009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1"/>
          <a:stretch/>
        </xdr:blipFill>
        <xdr:spPr bwMode="auto">
          <a:xfrm>
            <a:off x="12753975" y="115317393"/>
            <a:ext cx="476249" cy="498367"/>
          </a:xfrm>
          <a:prstGeom prst="rect">
            <a:avLst/>
          </a:prstGeom>
          <a:noFill/>
          <a:ln>
            <a:noFill/>
          </a:ln>
          <a:effectLst/>
        </xdr:spPr>
      </xdr:pic>
      <xdr:pic>
        <xdr:nvPicPr>
          <xdr:cNvPr id="151" name="Рисунок 150">
            <a:extLst>
              <a:ext uri="{FF2B5EF4-FFF2-40B4-BE49-F238E27FC236}">
                <a16:creationId xmlns:a16="http://schemas.microsoft.com/office/drawing/2014/main" id="{00000000-0008-0000-0800-00009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3"/>
          <a:stretch/>
        </xdr:blipFill>
        <xdr:spPr bwMode="auto">
          <a:xfrm>
            <a:off x="13858874" y="115398361"/>
            <a:ext cx="409575" cy="427035"/>
          </a:xfrm>
          <a:prstGeom prst="rect">
            <a:avLst/>
          </a:prstGeom>
        </xdr:spPr>
      </xdr:pic>
      <xdr:pic>
        <xdr:nvPicPr>
          <xdr:cNvPr id="152" name="Рисунок 151">
            <a:extLst>
              <a:ext uri="{FF2B5EF4-FFF2-40B4-BE49-F238E27FC236}">
                <a16:creationId xmlns:a16="http://schemas.microsoft.com/office/drawing/2014/main" id="{00000000-0008-0000-0800-00009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0"/>
          <a:stretch/>
        </xdr:blipFill>
        <xdr:spPr bwMode="auto">
          <a:xfrm>
            <a:off x="13325475" y="115319174"/>
            <a:ext cx="465153" cy="484657"/>
          </a:xfrm>
          <a:prstGeom prst="rect">
            <a:avLst/>
          </a:prstGeom>
        </xdr:spPr>
      </xdr:pic>
      <xdr:pic>
        <xdr:nvPicPr>
          <xdr:cNvPr id="153" name="Рисунок 152">
            <a:extLst>
              <a:ext uri="{FF2B5EF4-FFF2-40B4-BE49-F238E27FC236}">
                <a16:creationId xmlns:a16="http://schemas.microsoft.com/office/drawing/2014/main" id="{00000000-0008-0000-0800-00009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1"/>
          <a:stretch/>
        </xdr:blipFill>
        <xdr:spPr bwMode="auto">
          <a:xfrm>
            <a:off x="12763500" y="114466503"/>
            <a:ext cx="1609724" cy="776013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95250</xdr:colOff>
      <xdr:row>472</xdr:row>
      <xdr:rowOff>452437</xdr:rowOff>
    </xdr:from>
    <xdr:to>
      <xdr:col>1</xdr:col>
      <xdr:colOff>819150</xdr:colOff>
      <xdr:row>472</xdr:row>
      <xdr:rowOff>1195386</xdr:rowOff>
    </xdr:to>
    <xdr:grpSp>
      <xdr:nvGrpSpPr>
        <xdr:cNvPr id="106" name="Группа 105">
          <a:extLst>
            <a:ext uri="{FF2B5EF4-FFF2-40B4-BE49-F238E27FC236}">
              <a16:creationId xmlns:a16="http://schemas.microsoft.com/office/drawing/2014/main" id="{00000000-0008-0000-0800-00006A000000}"/>
            </a:ext>
          </a:extLst>
        </xdr:cNvPr>
        <xdr:cNvGrpSpPr/>
      </xdr:nvGrpSpPr>
      <xdr:grpSpPr bwMode="auto">
        <a:xfrm>
          <a:off x="452438" y="122098593"/>
          <a:ext cx="723900" cy="742949"/>
          <a:chOff x="12753975" y="114466503"/>
          <a:chExt cx="1619250" cy="1358893"/>
        </a:xfrm>
      </xdr:grpSpPr>
      <xdr:pic>
        <xdr:nvPicPr>
          <xdr:cNvPr id="155" name="Picture 22">
            <a:extLst>
              <a:ext uri="{FF2B5EF4-FFF2-40B4-BE49-F238E27FC236}">
                <a16:creationId xmlns:a16="http://schemas.microsoft.com/office/drawing/2014/main" id="{00000000-0008-0000-0800-00009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1"/>
          <a:stretch/>
        </xdr:blipFill>
        <xdr:spPr bwMode="auto">
          <a:xfrm>
            <a:off x="12753975" y="115317393"/>
            <a:ext cx="476249" cy="498367"/>
          </a:xfrm>
          <a:prstGeom prst="rect">
            <a:avLst/>
          </a:prstGeom>
          <a:noFill/>
          <a:ln>
            <a:noFill/>
          </a:ln>
          <a:effectLst/>
        </xdr:spPr>
      </xdr:pic>
      <xdr:pic>
        <xdr:nvPicPr>
          <xdr:cNvPr id="156" name="Рисунок 155">
            <a:extLst>
              <a:ext uri="{FF2B5EF4-FFF2-40B4-BE49-F238E27FC236}">
                <a16:creationId xmlns:a16="http://schemas.microsoft.com/office/drawing/2014/main" id="{00000000-0008-0000-0800-00009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3"/>
          <a:stretch/>
        </xdr:blipFill>
        <xdr:spPr bwMode="auto">
          <a:xfrm>
            <a:off x="13858874" y="115398361"/>
            <a:ext cx="409575" cy="427035"/>
          </a:xfrm>
          <a:prstGeom prst="rect">
            <a:avLst/>
          </a:prstGeom>
        </xdr:spPr>
      </xdr:pic>
      <xdr:pic>
        <xdr:nvPicPr>
          <xdr:cNvPr id="157" name="Рисунок 156">
            <a:extLst>
              <a:ext uri="{FF2B5EF4-FFF2-40B4-BE49-F238E27FC236}">
                <a16:creationId xmlns:a16="http://schemas.microsoft.com/office/drawing/2014/main" id="{00000000-0008-0000-0800-00009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0"/>
          <a:stretch/>
        </xdr:blipFill>
        <xdr:spPr bwMode="auto">
          <a:xfrm>
            <a:off x="13325475" y="115319174"/>
            <a:ext cx="465153" cy="484657"/>
          </a:xfrm>
          <a:prstGeom prst="rect">
            <a:avLst/>
          </a:prstGeom>
        </xdr:spPr>
      </xdr:pic>
      <xdr:pic>
        <xdr:nvPicPr>
          <xdr:cNvPr id="158" name="Рисунок 157">
            <a:extLst>
              <a:ext uri="{FF2B5EF4-FFF2-40B4-BE49-F238E27FC236}">
                <a16:creationId xmlns:a16="http://schemas.microsoft.com/office/drawing/2014/main" id="{00000000-0008-0000-0800-00009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1"/>
          <a:stretch/>
        </xdr:blipFill>
        <xdr:spPr bwMode="auto">
          <a:xfrm>
            <a:off x="12763500" y="114466503"/>
            <a:ext cx="1609724" cy="776013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119062</xdr:colOff>
      <xdr:row>473</xdr:row>
      <xdr:rowOff>642937</xdr:rowOff>
    </xdr:from>
    <xdr:to>
      <xdr:col>1</xdr:col>
      <xdr:colOff>900112</xdr:colOff>
      <xdr:row>473</xdr:row>
      <xdr:rowOff>1404937</xdr:rowOff>
    </xdr:to>
    <xdr:grpSp>
      <xdr:nvGrpSpPr>
        <xdr:cNvPr id="111" name="Группа 110">
          <a:extLst>
            <a:ext uri="{FF2B5EF4-FFF2-40B4-BE49-F238E27FC236}">
              <a16:creationId xmlns:a16="http://schemas.microsoft.com/office/drawing/2014/main" id="{00000000-0008-0000-0800-00006F000000}"/>
            </a:ext>
          </a:extLst>
        </xdr:cNvPr>
        <xdr:cNvGrpSpPr/>
      </xdr:nvGrpSpPr>
      <xdr:grpSpPr bwMode="auto">
        <a:xfrm>
          <a:off x="476250" y="123741656"/>
          <a:ext cx="781050" cy="762000"/>
          <a:chOff x="13097590" y="122348625"/>
          <a:chExt cx="2185752" cy="1473906"/>
        </a:xfrm>
      </xdr:grpSpPr>
      <xdr:pic>
        <xdr:nvPicPr>
          <xdr:cNvPr id="160" name="Рисунок 159">
            <a:extLst>
              <a:ext uri="{FF2B5EF4-FFF2-40B4-BE49-F238E27FC236}">
                <a16:creationId xmlns:a16="http://schemas.microsoft.com/office/drawing/2014/main" id="{00000000-0008-0000-0800-0000A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5"/>
          <a:stretch/>
        </xdr:blipFill>
        <xdr:spPr bwMode="auto">
          <a:xfrm>
            <a:off x="13344525" y="123186824"/>
            <a:ext cx="523875" cy="628650"/>
          </a:xfrm>
          <a:prstGeom prst="rect">
            <a:avLst/>
          </a:prstGeom>
        </xdr:spPr>
      </xdr:pic>
      <xdr:pic>
        <xdr:nvPicPr>
          <xdr:cNvPr id="161" name="Рисунок 160">
            <a:extLst>
              <a:ext uri="{FF2B5EF4-FFF2-40B4-BE49-F238E27FC236}">
                <a16:creationId xmlns:a16="http://schemas.microsoft.com/office/drawing/2014/main" id="{00000000-0008-0000-0800-0000A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6"/>
          <a:srcRect l="16430" t="15479" r="17307" b="19347"/>
          <a:stretch/>
        </xdr:blipFill>
        <xdr:spPr bwMode="auto">
          <a:xfrm>
            <a:off x="13097590" y="122348625"/>
            <a:ext cx="1336356" cy="876299"/>
          </a:xfrm>
          <a:prstGeom prst="rect">
            <a:avLst/>
          </a:prstGeom>
        </xdr:spPr>
      </xdr:pic>
      <xdr:pic>
        <xdr:nvPicPr>
          <xdr:cNvPr id="162" name="Рисунок 161">
            <a:extLst>
              <a:ext uri="{FF2B5EF4-FFF2-40B4-BE49-F238E27FC236}">
                <a16:creationId xmlns:a16="http://schemas.microsoft.com/office/drawing/2014/main" id="{00000000-0008-0000-0800-0000A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7"/>
          <a:stretch/>
        </xdr:blipFill>
        <xdr:spPr bwMode="auto">
          <a:xfrm>
            <a:off x="14406526" y="122481975"/>
            <a:ext cx="876816" cy="652424"/>
          </a:xfrm>
          <a:prstGeom prst="rect">
            <a:avLst/>
          </a:prstGeom>
        </xdr:spPr>
      </xdr:pic>
      <xdr:pic>
        <xdr:nvPicPr>
          <xdr:cNvPr id="163" name="Рисунок 162">
            <a:extLst>
              <a:ext uri="{FF2B5EF4-FFF2-40B4-BE49-F238E27FC236}">
                <a16:creationId xmlns:a16="http://schemas.microsoft.com/office/drawing/2014/main" id="{00000000-0008-0000-0800-0000A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8"/>
          <a:stretch/>
        </xdr:blipFill>
        <xdr:spPr bwMode="auto">
          <a:xfrm>
            <a:off x="14089802" y="123418646"/>
            <a:ext cx="397724" cy="351528"/>
          </a:xfrm>
          <a:prstGeom prst="rect">
            <a:avLst/>
          </a:prstGeom>
        </xdr:spPr>
      </xdr:pic>
      <xdr:pic>
        <xdr:nvPicPr>
          <xdr:cNvPr id="164" name="Рисунок 163">
            <a:extLst>
              <a:ext uri="{FF2B5EF4-FFF2-40B4-BE49-F238E27FC236}">
                <a16:creationId xmlns:a16="http://schemas.microsoft.com/office/drawing/2014/main" id="{00000000-0008-0000-0800-0000A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9"/>
          <a:stretch/>
        </xdr:blipFill>
        <xdr:spPr bwMode="auto">
          <a:xfrm>
            <a:off x="14687476" y="123339225"/>
            <a:ext cx="485849" cy="48330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148803</xdr:colOff>
      <xdr:row>402</xdr:row>
      <xdr:rowOff>33640</xdr:rowOff>
    </xdr:from>
    <xdr:to>
      <xdr:col>1</xdr:col>
      <xdr:colOff>976380</xdr:colOff>
      <xdr:row>404</xdr:row>
      <xdr:rowOff>173762</xdr:rowOff>
    </xdr:to>
    <xdr:pic>
      <xdr:nvPicPr>
        <xdr:cNvPr id="165" name="Рисунок 164" descr="Шпингалет D00320.15.342.jpg">
          <a:extLst>
            <a:ext uri="{FF2B5EF4-FFF2-40B4-BE49-F238E27FC236}">
              <a16:creationId xmlns:a16="http://schemas.microsoft.com/office/drawing/2014/main" id="{00000000-0008-0000-08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rcRect b="53940"/>
        <a:stretch/>
      </xdr:blipFill>
      <xdr:spPr bwMode="auto">
        <a:xfrm rot="19160461">
          <a:off x="498052" y="102035808"/>
          <a:ext cx="827577" cy="5211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151</xdr:row>
      <xdr:rowOff>0</xdr:rowOff>
    </xdr:from>
    <xdr:ext cx="218439" cy="3320"/>
    <xdr:pic>
      <xdr:nvPicPr>
        <xdr:cNvPr id="2" name="Рисунок 1" descr="22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3" name="Рисунок 2" descr="22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150</xdr:row>
      <xdr:rowOff>419099</xdr:rowOff>
    </xdr:from>
    <xdr:ext cx="218439" cy="3320"/>
    <xdr:pic>
      <xdr:nvPicPr>
        <xdr:cNvPr id="4" name="Рисунок 3" descr="22.jp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5" name="Рисунок 4" descr="22.jp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150</xdr:row>
      <xdr:rowOff>419099</xdr:rowOff>
    </xdr:from>
    <xdr:ext cx="218439" cy="3320"/>
    <xdr:pic>
      <xdr:nvPicPr>
        <xdr:cNvPr id="6" name="Рисунок 5" descr="22.jp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7" name="Рисунок 6" descr="22.jp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8" name="Рисунок 7" descr="22.jp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150</xdr:row>
      <xdr:rowOff>419099</xdr:rowOff>
    </xdr:from>
    <xdr:ext cx="218439" cy="3320"/>
    <xdr:pic>
      <xdr:nvPicPr>
        <xdr:cNvPr id="9" name="Рисунок 8" descr="22.jpg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10" name="Рисунок 9" descr="22.jpg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11" name="Рисунок 10" descr="22.jpg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12" name="Рисунок 11" descr="22.jpg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13" name="Рисунок 12" descr="22.jpg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14" name="Рисунок 13" descr="22.jpg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15" name="Рисунок 14" descr="22.jpg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16" name="Рисунок 15" descr="22.jpg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17" name="Рисунок 16" descr="22.jpg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18" name="Рисунок 17" descr="22.jpg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19" name="Рисунок 18" descr="22.jpg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150</xdr:row>
      <xdr:rowOff>419099</xdr:rowOff>
    </xdr:from>
    <xdr:ext cx="218439" cy="3320"/>
    <xdr:pic>
      <xdr:nvPicPr>
        <xdr:cNvPr id="20" name="Рисунок 19" descr="22.jpg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21" name="Рисунок 20" descr="22.jpg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22" name="Рисунок 21" descr="22.jpg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23" name="Рисунок 22" descr="22.jpg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24" name="Рисунок 23" descr="22.jpg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25" name="Рисунок 24" descr="22.jpg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26" name="Рисунок 25" descr="22.jpg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27" name="Рисунок 26" descr="22.jpg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28" name="Рисунок 27" descr="22.jpg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29" name="Рисунок 28" descr="22.jpg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30" name="Рисунок 29" descr="22.jpg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31" name="Рисунок 30" descr="22.jpg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32" name="Рисунок 31" descr="22.jpg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33" name="Рисунок 32" descr="22.jpg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34" name="Рисунок 33" descr="22.jpg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18439" cy="3320"/>
    <xdr:pic>
      <xdr:nvPicPr>
        <xdr:cNvPr id="35" name="Рисунок 34" descr="22.jpg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436619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36" name="Рисунок 35" descr="22.jpg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37" name="Рисунок 36" descr="22.jpg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148</xdr:row>
      <xdr:rowOff>419099</xdr:rowOff>
    </xdr:from>
    <xdr:ext cx="218439" cy="3320"/>
    <xdr:pic>
      <xdr:nvPicPr>
        <xdr:cNvPr id="38" name="Рисунок 37" descr="22.jpg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39" name="Рисунок 38" descr="22.jpg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148</xdr:row>
      <xdr:rowOff>419099</xdr:rowOff>
    </xdr:from>
    <xdr:ext cx="218439" cy="3320"/>
    <xdr:pic>
      <xdr:nvPicPr>
        <xdr:cNvPr id="40" name="Рисунок 39" descr="22.jpg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41" name="Рисунок 40" descr="22.jpg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42" name="Рисунок 41" descr="22.jpg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148</xdr:row>
      <xdr:rowOff>419099</xdr:rowOff>
    </xdr:from>
    <xdr:ext cx="218439" cy="3320"/>
    <xdr:pic>
      <xdr:nvPicPr>
        <xdr:cNvPr id="43" name="Рисунок 42" descr="22.jpg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44" name="Рисунок 43" descr="22.jpg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45" name="Рисунок 44" descr="22.jpg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46" name="Рисунок 45" descr="22.jpg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47" name="Рисунок 46" descr="22.jpg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48" name="Рисунок 47" descr="22.jpg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49" name="Рисунок 48" descr="22.jpg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50" name="Рисунок 49" descr="22.jpg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51" name="Рисунок 50" descr="22.jpg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52" name="Рисунок 51" descr="22.jpg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53" name="Рисунок 52" descr="22.jpg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148</xdr:row>
      <xdr:rowOff>419099</xdr:rowOff>
    </xdr:from>
    <xdr:ext cx="218439" cy="3320"/>
    <xdr:pic>
      <xdr:nvPicPr>
        <xdr:cNvPr id="54" name="Рисунок 53" descr="22.jpg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55" name="Рисунок 54" descr="22.jpg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56" name="Рисунок 55" descr="22.jpg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57" name="Рисунок 56" descr="22.jpg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58" name="Рисунок 57" descr="22.jpg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59" name="Рисунок 58" descr="22.jpg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60" name="Рисунок 59" descr="22.jpg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61" name="Рисунок 60" descr="22.jpg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62" name="Рисунок 61" descr="22.jpg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63" name="Рисунок 62" descr="22.jpg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64" name="Рисунок 63" descr="22.jpg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65" name="Рисунок 64" descr="22.jpg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66" name="Рисунок 65" descr="22.jpg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67" name="Рисунок 66" descr="22.jpg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68" name="Рисунок 67" descr="22.jpg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149</xdr:row>
      <xdr:rowOff>0</xdr:rowOff>
    </xdr:from>
    <xdr:ext cx="218439" cy="3320"/>
    <xdr:pic>
      <xdr:nvPicPr>
        <xdr:cNvPr id="69" name="Рисунок 68" descr="22.jpg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70" name="Рисунок 69" descr="22.jpg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71" name="Рисунок 70" descr="22.jpg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72" name="Рисунок 71" descr="22.jpg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73" name="Рисунок 72" descr="22.jpg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74" name="Рисунок 73" descr="22.jpg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75" name="Рисунок 74" descr="22.jpg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76" name="Рисунок 75" descr="22.jpg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77" name="Рисунок 76" descr="22.jpg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78" name="Рисунок 77" descr="22.jpg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79" name="Рисунок 78" descr="22.jpg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80" name="Рисунок 79" descr="22.jpg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81" name="Рисунок 80" descr="22.jpg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82" name="Рисунок 81" descr="22.jpg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83" name="Рисунок 82" descr="22.jpg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84" name="Рисунок 83" descr="22.jpg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85" name="Рисунок 84" descr="22.jpg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86" name="Рисунок 85" descr="22.jpg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87" name="Рисунок 86" descr="22.jpg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88" name="Рисунок 87" descr="22.jpg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89" name="Рисунок 88" descr="22.jpg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90" name="Рисунок 89" descr="22.jpg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91" name="Рисунок 90" descr="22.jpg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92" name="Рисунок 91" descr="22.jpg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93" name="Рисунок 92" descr="22.jpg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94" name="Рисунок 93" descr="22.jpg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95" name="Рисунок 94" descr="22.jpg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96" name="Рисунок 95" descr="22.jpg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97" name="Рисунок 96" descr="22.jpg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98" name="Рисунок 97" descr="22.jpg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99" name="Рисунок 98" descr="22.jpg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100" name="Рисунок 99" descr="22.jpg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101" name="Рисунок 100" descr="22.jpg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102" name="Рисунок 101" descr="22.jpg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126</xdr:row>
      <xdr:rowOff>0</xdr:rowOff>
    </xdr:from>
    <xdr:ext cx="218439" cy="3320"/>
    <xdr:pic>
      <xdr:nvPicPr>
        <xdr:cNvPr id="103" name="Рисунок 102" descr="22.jpg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04" name="Рисунок 103" descr="22.jpg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05" name="Рисунок 104" descr="22.jpg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06" name="Рисунок 105" descr="22.jpg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07" name="Рисунок 106" descr="22.jpg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08" name="Рисунок 107" descr="22.jpg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09" name="Рисунок 108" descr="22.jpg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10" name="Рисунок 109" descr="22.jpg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11" name="Рисунок 110" descr="22.jpg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12" name="Рисунок 111" descr="22.jpg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13" name="Рисунок 112" descr="22.jpg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14" name="Рисунок 113" descr="22.jpg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15" name="Рисунок 114" descr="22.jpg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16" name="Рисунок 115" descr="22.jpg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17" name="Рисунок 116" descr="22.jpg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18" name="Рисунок 117" descr="22.jpg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19" name="Рисунок 118" descr="22.jpg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20" name="Рисунок 119" descr="22.jpg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21" name="Рисунок 120" descr="22.jpg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22" name="Рисунок 121" descr="22.jpg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23" name="Рисунок 122" descr="22.jpg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24" name="Рисунок 123" descr="22.jpg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25" name="Рисунок 124" descr="22.jpg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26" name="Рисунок 125" descr="22.jpg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27" name="Рисунок 126" descr="22.jpg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28" name="Рисунок 127" descr="22.jpg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29" name="Рисунок 128" descr="22.jpg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30" name="Рисунок 129" descr="22.jpg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31" name="Рисунок 130" descr="22.jpg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32" name="Рисунок 131" descr="22.jpg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33" name="Рисунок 132" descr="22.jpg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34" name="Рисунок 133" descr="22.jpg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35" name="Рисунок 134" descr="22.jpg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36" name="Рисунок 135" descr="22.jpg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68</xdr:row>
      <xdr:rowOff>0</xdr:rowOff>
    </xdr:from>
    <xdr:ext cx="218439" cy="3320"/>
    <xdr:pic>
      <xdr:nvPicPr>
        <xdr:cNvPr id="137" name="Рисунок 136" descr="22.jpg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9496424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38" name="Рисунок 137" descr="22.jpg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39" name="Рисунок 138" descr="22.jpg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148</xdr:row>
      <xdr:rowOff>419099</xdr:rowOff>
    </xdr:from>
    <xdr:ext cx="218439" cy="3320"/>
    <xdr:pic>
      <xdr:nvPicPr>
        <xdr:cNvPr id="140" name="Рисунок 139" descr="22.jpg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41" name="Рисунок 140" descr="22.jpg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148</xdr:row>
      <xdr:rowOff>419099</xdr:rowOff>
    </xdr:from>
    <xdr:ext cx="218439" cy="3320"/>
    <xdr:pic>
      <xdr:nvPicPr>
        <xdr:cNvPr id="142" name="Рисунок 141" descr="22.jpg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43" name="Рисунок 142" descr="22.jpg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44" name="Рисунок 143" descr="22.jpg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148</xdr:row>
      <xdr:rowOff>419099</xdr:rowOff>
    </xdr:from>
    <xdr:ext cx="218439" cy="3320"/>
    <xdr:pic>
      <xdr:nvPicPr>
        <xdr:cNvPr id="145" name="Рисунок 144" descr="22.jpg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46" name="Рисунок 145" descr="22.jpg"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47" name="Рисунок 146" descr="22.jpg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48" name="Рисунок 147" descr="22.jpg">
          <a:extLst>
            <a:ext uri="{FF2B5EF4-FFF2-40B4-BE49-F238E27FC236}">
              <a16:creationId xmlns:a16="http://schemas.microsoft.com/office/drawing/2014/main" id="{00000000-0008-0000-0500-000094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49" name="Рисунок 148" descr="22.jpg">
          <a:extLst>
            <a:ext uri="{FF2B5EF4-FFF2-40B4-BE49-F238E27FC236}">
              <a16:creationId xmlns:a16="http://schemas.microsoft.com/office/drawing/2014/main" id="{00000000-0008-0000-0500-000095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50" name="Рисунок 149" descr="22.jpg">
          <a:extLst>
            <a:ext uri="{FF2B5EF4-FFF2-40B4-BE49-F238E27FC236}">
              <a16:creationId xmlns:a16="http://schemas.microsoft.com/office/drawing/2014/main" id="{00000000-0008-0000-0500-000096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51" name="Рисунок 150" descr="22.jpg">
          <a:extLst>
            <a:ext uri="{FF2B5EF4-FFF2-40B4-BE49-F238E27FC236}">
              <a16:creationId xmlns:a16="http://schemas.microsoft.com/office/drawing/2014/main" id="{00000000-0008-0000-0500-000097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52" name="Рисунок 151" descr="22.jpg">
          <a:extLst>
            <a:ext uri="{FF2B5EF4-FFF2-40B4-BE49-F238E27FC236}">
              <a16:creationId xmlns:a16="http://schemas.microsoft.com/office/drawing/2014/main" id="{00000000-0008-0000-0500-000098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53" name="Рисунок 152" descr="22.jpg">
          <a:extLst>
            <a:ext uri="{FF2B5EF4-FFF2-40B4-BE49-F238E27FC236}">
              <a16:creationId xmlns:a16="http://schemas.microsoft.com/office/drawing/2014/main" id="{00000000-0008-0000-0500-000099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54" name="Рисунок 153" descr="22.jpg">
          <a:extLst>
            <a:ext uri="{FF2B5EF4-FFF2-40B4-BE49-F238E27FC236}">
              <a16:creationId xmlns:a16="http://schemas.microsoft.com/office/drawing/2014/main" id="{00000000-0008-0000-0500-00009A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55" name="Рисунок 154" descr="22.jpg">
          <a:extLst>
            <a:ext uri="{FF2B5EF4-FFF2-40B4-BE49-F238E27FC236}">
              <a16:creationId xmlns:a16="http://schemas.microsoft.com/office/drawing/2014/main" id="{00000000-0008-0000-0500-00009B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148</xdr:row>
      <xdr:rowOff>419099</xdr:rowOff>
    </xdr:from>
    <xdr:ext cx="218439" cy="3320"/>
    <xdr:pic>
      <xdr:nvPicPr>
        <xdr:cNvPr id="156" name="Рисунок 155" descr="22.jpg">
          <a:extLst>
            <a:ext uri="{FF2B5EF4-FFF2-40B4-BE49-F238E27FC236}">
              <a16:creationId xmlns:a16="http://schemas.microsoft.com/office/drawing/2014/main" id="{00000000-0008-0000-0500-00009C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57" name="Рисунок 156" descr="22.jpg">
          <a:extLst>
            <a:ext uri="{FF2B5EF4-FFF2-40B4-BE49-F238E27FC236}">
              <a16:creationId xmlns:a16="http://schemas.microsoft.com/office/drawing/2014/main" id="{00000000-0008-0000-0500-00009D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58" name="Рисунок 157" descr="22.jpg">
          <a:extLst>
            <a:ext uri="{FF2B5EF4-FFF2-40B4-BE49-F238E27FC236}">
              <a16:creationId xmlns:a16="http://schemas.microsoft.com/office/drawing/2014/main" id="{00000000-0008-0000-0500-00009E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59" name="Рисунок 158" descr="22.jpg">
          <a:extLst>
            <a:ext uri="{FF2B5EF4-FFF2-40B4-BE49-F238E27FC236}">
              <a16:creationId xmlns:a16="http://schemas.microsoft.com/office/drawing/2014/main" id="{00000000-0008-0000-0500-00009F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60" name="Рисунок 159" descr="22.jpg">
          <a:extLst>
            <a:ext uri="{FF2B5EF4-FFF2-40B4-BE49-F238E27FC236}">
              <a16:creationId xmlns:a16="http://schemas.microsoft.com/office/drawing/2014/main" id="{00000000-0008-0000-0500-0000A0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61" name="Рисунок 160" descr="22.jpg">
          <a:extLst>
            <a:ext uri="{FF2B5EF4-FFF2-40B4-BE49-F238E27FC236}">
              <a16:creationId xmlns:a16="http://schemas.microsoft.com/office/drawing/2014/main" id="{00000000-0008-0000-0500-0000A1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62" name="Рисунок 161" descr="22.jpg">
          <a:extLst>
            <a:ext uri="{FF2B5EF4-FFF2-40B4-BE49-F238E27FC236}">
              <a16:creationId xmlns:a16="http://schemas.microsoft.com/office/drawing/2014/main" id="{00000000-0008-0000-0500-0000A2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63" name="Рисунок 162" descr="22.jpg">
          <a:extLst>
            <a:ext uri="{FF2B5EF4-FFF2-40B4-BE49-F238E27FC236}">
              <a16:creationId xmlns:a16="http://schemas.microsoft.com/office/drawing/2014/main" id="{00000000-0008-0000-0500-0000A3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64" name="Рисунок 163" descr="22.jpg">
          <a:extLst>
            <a:ext uri="{FF2B5EF4-FFF2-40B4-BE49-F238E27FC236}">
              <a16:creationId xmlns:a16="http://schemas.microsoft.com/office/drawing/2014/main" id="{00000000-0008-0000-0500-0000A4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65" name="Рисунок 164" descr="22.jpg">
          <a:extLst>
            <a:ext uri="{FF2B5EF4-FFF2-40B4-BE49-F238E27FC236}">
              <a16:creationId xmlns:a16="http://schemas.microsoft.com/office/drawing/2014/main" id="{00000000-0008-0000-0500-0000A5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66" name="Рисунок 165" descr="22.jpg">
          <a:extLst>
            <a:ext uri="{FF2B5EF4-FFF2-40B4-BE49-F238E27FC236}">
              <a16:creationId xmlns:a16="http://schemas.microsoft.com/office/drawing/2014/main" id="{00000000-0008-0000-0500-0000A6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67" name="Рисунок 166" descr="22.jpg">
          <a:extLst>
            <a:ext uri="{FF2B5EF4-FFF2-40B4-BE49-F238E27FC236}">
              <a16:creationId xmlns:a16="http://schemas.microsoft.com/office/drawing/2014/main" id="{00000000-0008-0000-0500-0000A7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68" name="Рисунок 167" descr="22.jpg">
          <a:extLst>
            <a:ext uri="{FF2B5EF4-FFF2-40B4-BE49-F238E27FC236}">
              <a16:creationId xmlns:a16="http://schemas.microsoft.com/office/drawing/2014/main" id="{00000000-0008-0000-0500-0000A8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69" name="Рисунок 168" descr="22.jpg">
          <a:extLst>
            <a:ext uri="{FF2B5EF4-FFF2-40B4-BE49-F238E27FC236}">
              <a16:creationId xmlns:a16="http://schemas.microsoft.com/office/drawing/2014/main" id="{00000000-0008-0000-0500-0000A9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70" name="Рисунок 169" descr="22.jpg">
          <a:extLst>
            <a:ext uri="{FF2B5EF4-FFF2-40B4-BE49-F238E27FC236}">
              <a16:creationId xmlns:a16="http://schemas.microsoft.com/office/drawing/2014/main" id="{00000000-0008-0000-0500-0000AA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218439" cy="3320"/>
    <xdr:pic>
      <xdr:nvPicPr>
        <xdr:cNvPr id="171" name="Рисунок 170" descr="22.jpg">
          <a:extLst>
            <a:ext uri="{FF2B5EF4-FFF2-40B4-BE49-F238E27FC236}">
              <a16:creationId xmlns:a16="http://schemas.microsoft.com/office/drawing/2014/main" id="{00000000-0008-0000-0500-0000AB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33661349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72" name="Рисунок 171" descr="22.jpg">
          <a:extLst>
            <a:ext uri="{FF2B5EF4-FFF2-40B4-BE49-F238E27FC236}">
              <a16:creationId xmlns:a16="http://schemas.microsoft.com/office/drawing/2014/main" id="{00000000-0008-0000-0500-0000AC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73" name="Рисунок 172" descr="22.jpg">
          <a:extLst>
            <a:ext uri="{FF2B5EF4-FFF2-40B4-BE49-F238E27FC236}">
              <a16:creationId xmlns:a16="http://schemas.microsoft.com/office/drawing/2014/main" id="{00000000-0008-0000-0500-0000AD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74" name="Рисунок 173" descr="22.jpg">
          <a:extLst>
            <a:ext uri="{FF2B5EF4-FFF2-40B4-BE49-F238E27FC236}">
              <a16:creationId xmlns:a16="http://schemas.microsoft.com/office/drawing/2014/main" id="{00000000-0008-0000-0500-0000AE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75" name="Рисунок 174" descr="22.jpg">
          <a:extLst>
            <a:ext uri="{FF2B5EF4-FFF2-40B4-BE49-F238E27FC236}">
              <a16:creationId xmlns:a16="http://schemas.microsoft.com/office/drawing/2014/main" id="{00000000-0008-0000-0500-0000AF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76" name="Рисунок 175" descr="22.jpg">
          <a:extLst>
            <a:ext uri="{FF2B5EF4-FFF2-40B4-BE49-F238E27FC236}">
              <a16:creationId xmlns:a16="http://schemas.microsoft.com/office/drawing/2014/main" id="{00000000-0008-0000-0500-0000B0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77" name="Рисунок 176" descr="22.jpg">
          <a:extLst>
            <a:ext uri="{FF2B5EF4-FFF2-40B4-BE49-F238E27FC236}">
              <a16:creationId xmlns:a16="http://schemas.microsoft.com/office/drawing/2014/main" id="{00000000-0008-0000-0500-0000B1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78" name="Рисунок 177" descr="22.jpg">
          <a:extLst>
            <a:ext uri="{FF2B5EF4-FFF2-40B4-BE49-F238E27FC236}">
              <a16:creationId xmlns:a16="http://schemas.microsoft.com/office/drawing/2014/main" id="{00000000-0008-0000-0500-0000B2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79" name="Рисунок 178" descr="22.jpg">
          <a:extLst>
            <a:ext uri="{FF2B5EF4-FFF2-40B4-BE49-F238E27FC236}">
              <a16:creationId xmlns:a16="http://schemas.microsoft.com/office/drawing/2014/main" id="{00000000-0008-0000-0500-0000B3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80" name="Рисунок 179" descr="22.jpg">
          <a:extLst>
            <a:ext uri="{FF2B5EF4-FFF2-40B4-BE49-F238E27FC236}">
              <a16:creationId xmlns:a16="http://schemas.microsoft.com/office/drawing/2014/main" id="{00000000-0008-0000-0500-0000B4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81" name="Рисунок 180" descr="22.jpg">
          <a:extLst>
            <a:ext uri="{FF2B5EF4-FFF2-40B4-BE49-F238E27FC236}">
              <a16:creationId xmlns:a16="http://schemas.microsoft.com/office/drawing/2014/main" id="{00000000-0008-0000-0500-0000B5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82" name="Рисунок 181" descr="22.jpg">
          <a:extLst>
            <a:ext uri="{FF2B5EF4-FFF2-40B4-BE49-F238E27FC236}">
              <a16:creationId xmlns:a16="http://schemas.microsoft.com/office/drawing/2014/main" id="{00000000-0008-0000-0500-0000B6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83" name="Рисунок 182" descr="22.jpg">
          <a:extLst>
            <a:ext uri="{FF2B5EF4-FFF2-40B4-BE49-F238E27FC236}">
              <a16:creationId xmlns:a16="http://schemas.microsoft.com/office/drawing/2014/main" id="{00000000-0008-0000-0500-0000B7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84" name="Рисунок 183" descr="22.jpg">
          <a:extLst>
            <a:ext uri="{FF2B5EF4-FFF2-40B4-BE49-F238E27FC236}">
              <a16:creationId xmlns:a16="http://schemas.microsoft.com/office/drawing/2014/main" id="{00000000-0008-0000-0500-0000B8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85" name="Рисунок 184" descr="22.jpg">
          <a:extLst>
            <a:ext uri="{FF2B5EF4-FFF2-40B4-BE49-F238E27FC236}">
              <a16:creationId xmlns:a16="http://schemas.microsoft.com/office/drawing/2014/main" id="{00000000-0008-0000-0500-0000B9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86" name="Рисунок 185" descr="22.jpg">
          <a:extLst>
            <a:ext uri="{FF2B5EF4-FFF2-40B4-BE49-F238E27FC236}">
              <a16:creationId xmlns:a16="http://schemas.microsoft.com/office/drawing/2014/main" id="{00000000-0008-0000-0500-0000BA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87" name="Рисунок 186" descr="22.jpg">
          <a:extLst>
            <a:ext uri="{FF2B5EF4-FFF2-40B4-BE49-F238E27FC236}">
              <a16:creationId xmlns:a16="http://schemas.microsoft.com/office/drawing/2014/main" id="{00000000-0008-0000-0500-0000BB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88" name="Рисунок 187" descr="22.jpg">
          <a:extLst>
            <a:ext uri="{FF2B5EF4-FFF2-40B4-BE49-F238E27FC236}">
              <a16:creationId xmlns:a16="http://schemas.microsoft.com/office/drawing/2014/main" id="{00000000-0008-0000-0500-0000BC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89" name="Рисунок 188" descr="22.jpg">
          <a:extLst>
            <a:ext uri="{FF2B5EF4-FFF2-40B4-BE49-F238E27FC236}">
              <a16:creationId xmlns:a16="http://schemas.microsoft.com/office/drawing/2014/main" id="{00000000-0008-0000-0500-0000BD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90" name="Рисунок 189" descr="22.jpg">
          <a:extLst>
            <a:ext uri="{FF2B5EF4-FFF2-40B4-BE49-F238E27FC236}">
              <a16:creationId xmlns:a16="http://schemas.microsoft.com/office/drawing/2014/main" id="{00000000-0008-0000-0500-0000BE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91" name="Рисунок 190" descr="22.jpg">
          <a:extLst>
            <a:ext uri="{FF2B5EF4-FFF2-40B4-BE49-F238E27FC236}">
              <a16:creationId xmlns:a16="http://schemas.microsoft.com/office/drawing/2014/main" id="{00000000-0008-0000-0500-0000BF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92" name="Рисунок 191" descr="22.jpg">
          <a:extLst>
            <a:ext uri="{FF2B5EF4-FFF2-40B4-BE49-F238E27FC236}">
              <a16:creationId xmlns:a16="http://schemas.microsoft.com/office/drawing/2014/main" id="{00000000-0008-0000-0500-0000C0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93" name="Рисунок 192" descr="22.jpg">
          <a:extLst>
            <a:ext uri="{FF2B5EF4-FFF2-40B4-BE49-F238E27FC236}">
              <a16:creationId xmlns:a16="http://schemas.microsoft.com/office/drawing/2014/main" id="{00000000-0008-0000-0500-0000C1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94" name="Рисунок 193" descr="22.jpg">
          <a:extLst>
            <a:ext uri="{FF2B5EF4-FFF2-40B4-BE49-F238E27FC236}">
              <a16:creationId xmlns:a16="http://schemas.microsoft.com/office/drawing/2014/main" id="{00000000-0008-0000-0500-0000C2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95" name="Рисунок 194" descr="22.jpg">
          <a:extLst>
            <a:ext uri="{FF2B5EF4-FFF2-40B4-BE49-F238E27FC236}">
              <a16:creationId xmlns:a16="http://schemas.microsoft.com/office/drawing/2014/main" id="{00000000-0008-0000-0500-0000C3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96" name="Рисунок 195" descr="22.jpg">
          <a:extLst>
            <a:ext uri="{FF2B5EF4-FFF2-40B4-BE49-F238E27FC236}">
              <a16:creationId xmlns:a16="http://schemas.microsoft.com/office/drawing/2014/main" id="{00000000-0008-0000-0500-0000C4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97" name="Рисунок 196" descr="22.jpg">
          <a:extLst>
            <a:ext uri="{FF2B5EF4-FFF2-40B4-BE49-F238E27FC236}">
              <a16:creationId xmlns:a16="http://schemas.microsoft.com/office/drawing/2014/main" id="{00000000-0008-0000-0500-0000C5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98" name="Рисунок 197" descr="22.jpg">
          <a:extLst>
            <a:ext uri="{FF2B5EF4-FFF2-40B4-BE49-F238E27FC236}">
              <a16:creationId xmlns:a16="http://schemas.microsoft.com/office/drawing/2014/main" id="{00000000-0008-0000-0500-0000C6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199" name="Рисунок 198" descr="22.jpg">
          <a:extLst>
            <a:ext uri="{FF2B5EF4-FFF2-40B4-BE49-F238E27FC236}">
              <a16:creationId xmlns:a16="http://schemas.microsoft.com/office/drawing/2014/main" id="{00000000-0008-0000-0500-0000C7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200" name="Рисунок 199" descr="22.jpg">
          <a:extLst>
            <a:ext uri="{FF2B5EF4-FFF2-40B4-BE49-F238E27FC236}">
              <a16:creationId xmlns:a16="http://schemas.microsoft.com/office/drawing/2014/main" id="{00000000-0008-0000-0500-0000C8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201" name="Рисунок 200" descr="22.jpg">
          <a:extLst>
            <a:ext uri="{FF2B5EF4-FFF2-40B4-BE49-F238E27FC236}">
              <a16:creationId xmlns:a16="http://schemas.microsoft.com/office/drawing/2014/main" id="{00000000-0008-0000-0500-0000C9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202" name="Рисунок 201" descr="22.jpg">
          <a:extLst>
            <a:ext uri="{FF2B5EF4-FFF2-40B4-BE49-F238E27FC236}">
              <a16:creationId xmlns:a16="http://schemas.microsoft.com/office/drawing/2014/main" id="{00000000-0008-0000-0500-0000CA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203" name="Рисунок 202" descr="22.jpg">
          <a:extLst>
            <a:ext uri="{FF2B5EF4-FFF2-40B4-BE49-F238E27FC236}">
              <a16:creationId xmlns:a16="http://schemas.microsoft.com/office/drawing/2014/main" id="{00000000-0008-0000-0500-0000CB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204" name="Рисунок 203" descr="22.jpg">
          <a:extLst>
            <a:ext uri="{FF2B5EF4-FFF2-40B4-BE49-F238E27FC236}">
              <a16:creationId xmlns:a16="http://schemas.microsoft.com/office/drawing/2014/main" id="{00000000-0008-0000-0500-0000CC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218439" cy="3320"/>
    <xdr:pic>
      <xdr:nvPicPr>
        <xdr:cNvPr id="205" name="Рисунок 204" descr="22.jpg">
          <a:extLst>
            <a:ext uri="{FF2B5EF4-FFF2-40B4-BE49-F238E27FC236}">
              <a16:creationId xmlns:a16="http://schemas.microsoft.com/office/drawing/2014/main" id="{00000000-0008-0000-0500-0000CD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2787967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06" name="Рисунок 205" descr="22.jpg">
          <a:extLst>
            <a:ext uri="{FF2B5EF4-FFF2-40B4-BE49-F238E27FC236}">
              <a16:creationId xmlns:a16="http://schemas.microsoft.com/office/drawing/2014/main" id="{00000000-0008-0000-0500-0000CE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07" name="Рисунок 206" descr="22.jpg">
          <a:extLst>
            <a:ext uri="{FF2B5EF4-FFF2-40B4-BE49-F238E27FC236}">
              <a16:creationId xmlns:a16="http://schemas.microsoft.com/office/drawing/2014/main" id="{00000000-0008-0000-0500-0000CF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08" name="Рисунок 207" descr="22.jpg">
          <a:extLst>
            <a:ext uri="{FF2B5EF4-FFF2-40B4-BE49-F238E27FC236}">
              <a16:creationId xmlns:a16="http://schemas.microsoft.com/office/drawing/2014/main" id="{00000000-0008-0000-0500-0000D0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09" name="Рисунок 208" descr="22.jpg">
          <a:extLst>
            <a:ext uri="{FF2B5EF4-FFF2-40B4-BE49-F238E27FC236}">
              <a16:creationId xmlns:a16="http://schemas.microsoft.com/office/drawing/2014/main" id="{00000000-0008-0000-0500-0000D1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10" name="Рисунок 209" descr="22.jpg">
          <a:extLst>
            <a:ext uri="{FF2B5EF4-FFF2-40B4-BE49-F238E27FC236}">
              <a16:creationId xmlns:a16="http://schemas.microsoft.com/office/drawing/2014/main" id="{00000000-0008-0000-0500-0000D2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11" name="Рисунок 210" descr="22.jpg">
          <a:extLst>
            <a:ext uri="{FF2B5EF4-FFF2-40B4-BE49-F238E27FC236}">
              <a16:creationId xmlns:a16="http://schemas.microsoft.com/office/drawing/2014/main" id="{00000000-0008-0000-0500-0000D3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12" name="Рисунок 211" descr="22.jpg">
          <a:extLst>
            <a:ext uri="{FF2B5EF4-FFF2-40B4-BE49-F238E27FC236}">
              <a16:creationId xmlns:a16="http://schemas.microsoft.com/office/drawing/2014/main" id="{00000000-0008-0000-0500-0000D4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13" name="Рисунок 212" descr="22.jpg">
          <a:extLst>
            <a:ext uri="{FF2B5EF4-FFF2-40B4-BE49-F238E27FC236}">
              <a16:creationId xmlns:a16="http://schemas.microsoft.com/office/drawing/2014/main" id="{00000000-0008-0000-0500-0000D5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14" name="Рисунок 213" descr="22.jpg">
          <a:extLst>
            <a:ext uri="{FF2B5EF4-FFF2-40B4-BE49-F238E27FC236}">
              <a16:creationId xmlns:a16="http://schemas.microsoft.com/office/drawing/2014/main" id="{00000000-0008-0000-0500-0000D6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15" name="Рисунок 214" descr="22.jpg">
          <a:extLst>
            <a:ext uri="{FF2B5EF4-FFF2-40B4-BE49-F238E27FC236}">
              <a16:creationId xmlns:a16="http://schemas.microsoft.com/office/drawing/2014/main" id="{00000000-0008-0000-0500-0000D7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16" name="Рисунок 215" descr="22.jpg">
          <a:extLst>
            <a:ext uri="{FF2B5EF4-FFF2-40B4-BE49-F238E27FC236}">
              <a16:creationId xmlns:a16="http://schemas.microsoft.com/office/drawing/2014/main" id="{00000000-0008-0000-0500-0000D8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17" name="Рисунок 216" descr="22.jpg">
          <a:extLst>
            <a:ext uri="{FF2B5EF4-FFF2-40B4-BE49-F238E27FC236}">
              <a16:creationId xmlns:a16="http://schemas.microsoft.com/office/drawing/2014/main" id="{00000000-0008-0000-0500-0000D9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18" name="Рисунок 217" descr="22.jpg">
          <a:extLst>
            <a:ext uri="{FF2B5EF4-FFF2-40B4-BE49-F238E27FC236}">
              <a16:creationId xmlns:a16="http://schemas.microsoft.com/office/drawing/2014/main" id="{00000000-0008-0000-0500-0000DA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19" name="Рисунок 218" descr="22.jpg">
          <a:extLst>
            <a:ext uri="{FF2B5EF4-FFF2-40B4-BE49-F238E27FC236}">
              <a16:creationId xmlns:a16="http://schemas.microsoft.com/office/drawing/2014/main" id="{00000000-0008-0000-0500-0000DB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20" name="Рисунок 219" descr="22.jpg">
          <a:extLst>
            <a:ext uri="{FF2B5EF4-FFF2-40B4-BE49-F238E27FC236}">
              <a16:creationId xmlns:a16="http://schemas.microsoft.com/office/drawing/2014/main" id="{00000000-0008-0000-0500-0000DC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21" name="Рисунок 220" descr="22.jpg">
          <a:extLst>
            <a:ext uri="{FF2B5EF4-FFF2-40B4-BE49-F238E27FC236}">
              <a16:creationId xmlns:a16="http://schemas.microsoft.com/office/drawing/2014/main" id="{00000000-0008-0000-0500-0000DD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22" name="Рисунок 221" descr="22.jpg">
          <a:extLst>
            <a:ext uri="{FF2B5EF4-FFF2-40B4-BE49-F238E27FC236}">
              <a16:creationId xmlns:a16="http://schemas.microsoft.com/office/drawing/2014/main" id="{00000000-0008-0000-0500-0000DE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23" name="Рисунок 222" descr="22.jpg">
          <a:extLst>
            <a:ext uri="{FF2B5EF4-FFF2-40B4-BE49-F238E27FC236}">
              <a16:creationId xmlns:a16="http://schemas.microsoft.com/office/drawing/2014/main" id="{00000000-0008-0000-0500-0000DF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24" name="Рисунок 223" descr="22.jpg">
          <a:extLst>
            <a:ext uri="{FF2B5EF4-FFF2-40B4-BE49-F238E27FC236}">
              <a16:creationId xmlns:a16="http://schemas.microsoft.com/office/drawing/2014/main" id="{00000000-0008-0000-0500-0000E0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25" name="Рисунок 224" descr="22.jpg">
          <a:extLst>
            <a:ext uri="{FF2B5EF4-FFF2-40B4-BE49-F238E27FC236}">
              <a16:creationId xmlns:a16="http://schemas.microsoft.com/office/drawing/2014/main" id="{00000000-0008-0000-0500-0000E1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26" name="Рисунок 225" descr="22.jpg">
          <a:extLst>
            <a:ext uri="{FF2B5EF4-FFF2-40B4-BE49-F238E27FC236}">
              <a16:creationId xmlns:a16="http://schemas.microsoft.com/office/drawing/2014/main" id="{00000000-0008-0000-0500-0000E2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27" name="Рисунок 226" descr="22.jpg">
          <a:extLst>
            <a:ext uri="{FF2B5EF4-FFF2-40B4-BE49-F238E27FC236}">
              <a16:creationId xmlns:a16="http://schemas.microsoft.com/office/drawing/2014/main" id="{00000000-0008-0000-0500-0000E3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28" name="Рисунок 227" descr="22.jpg">
          <a:extLst>
            <a:ext uri="{FF2B5EF4-FFF2-40B4-BE49-F238E27FC236}">
              <a16:creationId xmlns:a16="http://schemas.microsoft.com/office/drawing/2014/main" id="{00000000-0008-0000-0500-0000E4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29" name="Рисунок 228" descr="22.jpg">
          <a:extLst>
            <a:ext uri="{FF2B5EF4-FFF2-40B4-BE49-F238E27FC236}">
              <a16:creationId xmlns:a16="http://schemas.microsoft.com/office/drawing/2014/main" id="{00000000-0008-0000-0500-0000E5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30" name="Рисунок 229" descr="22.jpg">
          <a:extLst>
            <a:ext uri="{FF2B5EF4-FFF2-40B4-BE49-F238E27FC236}">
              <a16:creationId xmlns:a16="http://schemas.microsoft.com/office/drawing/2014/main" id="{00000000-0008-0000-0500-0000E6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31" name="Рисунок 230" descr="22.jpg">
          <a:extLst>
            <a:ext uri="{FF2B5EF4-FFF2-40B4-BE49-F238E27FC236}">
              <a16:creationId xmlns:a16="http://schemas.microsoft.com/office/drawing/2014/main" id="{00000000-0008-0000-0500-0000E7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32" name="Рисунок 231" descr="22.jpg">
          <a:extLst>
            <a:ext uri="{FF2B5EF4-FFF2-40B4-BE49-F238E27FC236}">
              <a16:creationId xmlns:a16="http://schemas.microsoft.com/office/drawing/2014/main" id="{00000000-0008-0000-0500-0000E8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33" name="Рисунок 232" descr="22.jpg">
          <a:extLst>
            <a:ext uri="{FF2B5EF4-FFF2-40B4-BE49-F238E27FC236}">
              <a16:creationId xmlns:a16="http://schemas.microsoft.com/office/drawing/2014/main" id="{00000000-0008-0000-0500-0000E9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34" name="Рисунок 233" descr="22.jpg">
          <a:extLst>
            <a:ext uri="{FF2B5EF4-FFF2-40B4-BE49-F238E27FC236}">
              <a16:creationId xmlns:a16="http://schemas.microsoft.com/office/drawing/2014/main" id="{00000000-0008-0000-0500-0000EA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35" name="Рисунок 234" descr="22.jpg">
          <a:extLst>
            <a:ext uri="{FF2B5EF4-FFF2-40B4-BE49-F238E27FC236}">
              <a16:creationId xmlns:a16="http://schemas.microsoft.com/office/drawing/2014/main" id="{00000000-0008-0000-0500-0000EB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36" name="Рисунок 235" descr="22.jpg">
          <a:extLst>
            <a:ext uri="{FF2B5EF4-FFF2-40B4-BE49-F238E27FC236}">
              <a16:creationId xmlns:a16="http://schemas.microsoft.com/office/drawing/2014/main" id="{00000000-0008-0000-0500-0000EC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37" name="Рисунок 236" descr="22.jpg">
          <a:extLst>
            <a:ext uri="{FF2B5EF4-FFF2-40B4-BE49-F238E27FC236}">
              <a16:creationId xmlns:a16="http://schemas.microsoft.com/office/drawing/2014/main" id="{00000000-0008-0000-0500-0000ED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38" name="Рисунок 237" descr="22.jpg">
          <a:extLst>
            <a:ext uri="{FF2B5EF4-FFF2-40B4-BE49-F238E27FC236}">
              <a16:creationId xmlns:a16="http://schemas.microsoft.com/office/drawing/2014/main" id="{00000000-0008-0000-0500-0000EE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218439" cy="3320"/>
    <xdr:pic>
      <xdr:nvPicPr>
        <xdr:cNvPr id="239" name="Рисунок 238" descr="22.jpg">
          <a:extLst>
            <a:ext uri="{FF2B5EF4-FFF2-40B4-BE49-F238E27FC236}">
              <a16:creationId xmlns:a16="http://schemas.microsoft.com/office/drawing/2014/main" id="{00000000-0008-0000-0500-0000EF000000}"/>
            </a:ext>
          </a:extLst>
        </xdr:cNvPr>
        <xdr:cNvPicPr/>
      </xdr:nvPicPr>
      <xdr:blipFill>
        <a:blip xmlns:r="http://schemas.openxmlformats.org/officeDocument/2006/relationships" r:embed="rId1"/>
        <a:srcRect l="63993" t="16516" r="18176" b="51850"/>
        <a:stretch/>
      </xdr:blipFill>
      <xdr:spPr bwMode="auto">
        <a:xfrm>
          <a:off x="0" y="15401924"/>
          <a:ext cx="218439" cy="332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32"/>
  <sheetViews>
    <sheetView topLeftCell="A10" workbookViewId="0">
      <selection activeCell="F21" sqref="F21"/>
    </sheetView>
  </sheetViews>
  <sheetFormatPr defaultColWidth="9.140625" defaultRowHeight="15" x14ac:dyDescent="0.25"/>
  <cols>
    <col min="1" max="1" width="11.85546875" style="1" customWidth="1"/>
    <col min="2" max="7" width="11.28515625" style="1" customWidth="1"/>
    <col min="8" max="9" width="11.28515625" style="2" customWidth="1"/>
    <col min="10" max="19" width="9.140625" style="1" customWidth="1"/>
    <col min="20" max="16384" width="9.140625" style="1"/>
  </cols>
  <sheetData>
    <row r="1" spans="1:10" s="3" customFormat="1" ht="12" x14ac:dyDescent="0.2">
      <c r="A1" s="4"/>
      <c r="B1" s="5"/>
      <c r="C1" s="6"/>
      <c r="E1" s="6"/>
      <c r="F1" s="7" t="s">
        <v>0</v>
      </c>
    </row>
    <row r="2" spans="1:10" s="3" customFormat="1" ht="12" x14ac:dyDescent="0.2">
      <c r="A2" s="3" t="s">
        <v>1</v>
      </c>
      <c r="B2" s="5"/>
      <c r="C2" s="6"/>
      <c r="E2" s="6"/>
      <c r="F2" s="7" t="s">
        <v>2</v>
      </c>
    </row>
    <row r="3" spans="1:10" s="3" customFormat="1" ht="12" x14ac:dyDescent="0.2">
      <c r="A3" s="3" t="s">
        <v>3</v>
      </c>
      <c r="B3" s="5"/>
      <c r="C3" s="6"/>
      <c r="E3" s="6"/>
      <c r="F3" s="7" t="s">
        <v>4</v>
      </c>
    </row>
    <row r="4" spans="1:10" s="8" customFormat="1" ht="12.75" x14ac:dyDescent="0.2">
      <c r="H4" s="9"/>
      <c r="I4" s="9"/>
    </row>
    <row r="5" spans="1:10" ht="18.75" customHeight="1" x14ac:dyDescent="0.35">
      <c r="D5" s="10" t="s">
        <v>5</v>
      </c>
      <c r="J5" s="11"/>
    </row>
    <row r="6" spans="1:10" ht="10.5" customHeight="1" x14ac:dyDescent="0.25"/>
    <row r="7" spans="1:10" ht="17.25" customHeight="1" x14ac:dyDescent="0.25">
      <c r="A7" s="990" t="s">
        <v>6</v>
      </c>
      <c r="B7" s="990" t="s">
        <v>7</v>
      </c>
      <c r="C7" s="990" t="s">
        <v>8</v>
      </c>
      <c r="D7" s="990"/>
      <c r="E7" s="990" t="s">
        <v>9</v>
      </c>
      <c r="F7" s="990" t="s">
        <v>10</v>
      </c>
      <c r="G7" s="13"/>
      <c r="H7" s="14"/>
    </row>
    <row r="8" spans="1:10" x14ac:dyDescent="0.25">
      <c r="A8" s="990"/>
      <c r="B8" s="990"/>
      <c r="C8" s="12" t="s">
        <v>11</v>
      </c>
      <c r="D8" s="12" t="s">
        <v>12</v>
      </c>
      <c r="E8" s="990"/>
      <c r="F8" s="990"/>
      <c r="G8" s="13"/>
    </row>
    <row r="9" spans="1:10" ht="28.5" customHeight="1" x14ac:dyDescent="0.25">
      <c r="A9" s="991" t="s">
        <v>13</v>
      </c>
      <c r="B9" s="994" t="s">
        <v>14</v>
      </c>
      <c r="C9" s="997" t="s">
        <v>15</v>
      </c>
      <c r="D9" s="997" t="s">
        <v>16</v>
      </c>
      <c r="E9" s="12" t="s">
        <v>17</v>
      </c>
      <c r="F9" s="15">
        <f>ROUND('Современные повышение'!F9+'Современные повышение'!F9*10%,-3)</f>
        <v>69000</v>
      </c>
      <c r="G9" s="16">
        <v>28550</v>
      </c>
      <c r="I9" s="17"/>
    </row>
    <row r="10" spans="1:10" ht="28.5" customHeight="1" x14ac:dyDescent="0.25">
      <c r="A10" s="992"/>
      <c r="B10" s="995"/>
      <c r="C10" s="998"/>
      <c r="D10" s="999"/>
      <c r="E10" s="19" t="s">
        <v>18</v>
      </c>
      <c r="F10" s="15">
        <f>ROUND('Современные повышение'!F10+'Современные повышение'!F10*10%,-3)</f>
        <v>109000</v>
      </c>
      <c r="G10" s="16">
        <v>45395</v>
      </c>
      <c r="I10" s="17"/>
    </row>
    <row r="11" spans="1:10" ht="28.5" customHeight="1" x14ac:dyDescent="0.25">
      <c r="A11" s="992"/>
      <c r="B11" s="995"/>
      <c r="C11" s="998"/>
      <c r="D11" s="997" t="s">
        <v>19</v>
      </c>
      <c r="E11" s="12" t="s">
        <v>17</v>
      </c>
      <c r="F11" s="15">
        <f>ROUND('Современные повышение'!F11+'Современные повышение'!F11*10%,-3)</f>
        <v>83000</v>
      </c>
      <c r="G11" s="16">
        <v>34260</v>
      </c>
      <c r="I11" s="17"/>
    </row>
    <row r="12" spans="1:10" ht="28.5" customHeight="1" x14ac:dyDescent="0.25">
      <c r="A12" s="993"/>
      <c r="B12" s="996"/>
      <c r="C12" s="999"/>
      <c r="D12" s="999"/>
      <c r="E12" s="19" t="s">
        <v>18</v>
      </c>
      <c r="F12" s="15">
        <f>ROUND('Современные повышение'!F12+'Современные повышение'!F12*10%,-3)</f>
        <v>122000</v>
      </c>
      <c r="G12" s="16">
        <v>51105</v>
      </c>
      <c r="I12" s="17"/>
    </row>
    <row r="13" spans="1:10" ht="15" customHeight="1" x14ac:dyDescent="0.25">
      <c r="A13" s="21" t="s">
        <v>20</v>
      </c>
      <c r="B13" s="22"/>
      <c r="C13" s="22"/>
      <c r="D13" s="22"/>
      <c r="E13" s="22"/>
      <c r="F13" s="22"/>
      <c r="G13" s="23"/>
      <c r="I13" s="17"/>
    </row>
    <row r="14" spans="1:10" ht="15" customHeight="1" x14ac:dyDescent="0.25">
      <c r="A14" s="1000"/>
      <c r="B14" s="1001"/>
      <c r="C14" s="1001"/>
      <c r="D14" s="1001"/>
      <c r="E14" s="1001"/>
      <c r="F14" s="25" t="s">
        <v>21</v>
      </c>
      <c r="G14" s="26"/>
      <c r="H14" s="27"/>
      <c r="I14" s="27"/>
    </row>
    <row r="15" spans="1:10" ht="28.5" customHeight="1" x14ac:dyDescent="0.25">
      <c r="A15" s="1002" t="s">
        <v>22</v>
      </c>
      <c r="B15" s="1003" t="s">
        <v>23</v>
      </c>
      <c r="C15" s="990" t="s">
        <v>15</v>
      </c>
      <c r="D15" s="990" t="s">
        <v>16</v>
      </c>
      <c r="E15" s="12" t="s">
        <v>17</v>
      </c>
      <c r="F15" s="15">
        <f>ROUND('Современные повышение'!F15+'Современные повышение'!F15*10%,-3)</f>
        <v>80000</v>
      </c>
      <c r="G15" s="16">
        <v>23460</v>
      </c>
      <c r="I15" s="17"/>
    </row>
    <row r="16" spans="1:10" ht="28.5" customHeight="1" x14ac:dyDescent="0.25">
      <c r="A16" s="1002"/>
      <c r="B16" s="1003"/>
      <c r="C16" s="990"/>
      <c r="D16" s="990"/>
      <c r="E16" s="19" t="s">
        <v>18</v>
      </c>
      <c r="F16" s="15">
        <f>ROUND('Современные повышение'!F16+'Современные повышение'!F16*10%,-3)</f>
        <v>102000</v>
      </c>
      <c r="G16" s="16">
        <v>31840</v>
      </c>
      <c r="I16" s="17"/>
    </row>
    <row r="17" spans="1:11" ht="28.5" customHeight="1" x14ac:dyDescent="0.25">
      <c r="A17" s="1002"/>
      <c r="B17" s="1003"/>
      <c r="C17" s="990"/>
      <c r="D17" s="990" t="s">
        <v>19</v>
      </c>
      <c r="E17" s="12" t="s">
        <v>17</v>
      </c>
      <c r="F17" s="15">
        <f>ROUND('Современные повышение'!F17+'Современные повышение'!F17*10%,-3)</f>
        <v>102000</v>
      </c>
      <c r="G17" s="16">
        <v>28150</v>
      </c>
      <c r="I17" s="17"/>
    </row>
    <row r="18" spans="1:11" ht="28.5" customHeight="1" x14ac:dyDescent="0.25">
      <c r="A18" s="1002"/>
      <c r="B18" s="1003"/>
      <c r="C18" s="990"/>
      <c r="D18" s="990"/>
      <c r="E18" s="19" t="s">
        <v>18</v>
      </c>
      <c r="F18" s="15">
        <f>ROUND('Современные повышение'!F18+'Современные повышение'!F18*10%,-3)</f>
        <v>124000</v>
      </c>
      <c r="G18" s="16">
        <v>36530</v>
      </c>
      <c r="I18" s="17"/>
    </row>
    <row r="19" spans="1:11" ht="15" customHeight="1" x14ac:dyDescent="0.25">
      <c r="A19" s="28" t="s">
        <v>24</v>
      </c>
      <c r="B19" s="28"/>
      <c r="C19" s="28"/>
      <c r="D19" s="28"/>
      <c r="E19" s="29"/>
      <c r="F19" s="28"/>
      <c r="G19" s="23"/>
    </row>
    <row r="20" spans="1:11" ht="15" customHeight="1" x14ac:dyDescent="0.25">
      <c r="A20" s="1000"/>
      <c r="B20" s="1001"/>
      <c r="C20" s="1001"/>
      <c r="D20" s="1001"/>
      <c r="E20" s="1001"/>
      <c r="F20" s="25" t="s">
        <v>25</v>
      </c>
      <c r="G20" s="26"/>
      <c r="H20" s="27"/>
      <c r="I20" s="27"/>
    </row>
    <row r="21" spans="1:11" ht="28.5" customHeight="1" x14ac:dyDescent="0.25">
      <c r="A21" s="1004" t="s">
        <v>26</v>
      </c>
      <c r="B21" s="1003" t="s">
        <v>23</v>
      </c>
      <c r="C21" s="990" t="s">
        <v>15</v>
      </c>
      <c r="D21" s="990" t="s">
        <v>16</v>
      </c>
      <c r="E21" s="12" t="s">
        <v>17</v>
      </c>
      <c r="F21" s="15">
        <f>ROUND('Современные повышение'!F21+'Современные повышение'!F21*10%,-3)</f>
        <v>62000</v>
      </c>
      <c r="G21" s="16">
        <v>25630</v>
      </c>
      <c r="I21" s="17"/>
    </row>
    <row r="22" spans="1:11" ht="28.5" customHeight="1" x14ac:dyDescent="0.25">
      <c r="A22" s="1004"/>
      <c r="B22" s="1003"/>
      <c r="C22" s="990"/>
      <c r="D22" s="990"/>
      <c r="E22" s="19" t="s">
        <v>18</v>
      </c>
      <c r="F22" s="15">
        <f>ROUND('Современные повышение'!F22+'Современные повышение'!F22*10%,-3)</f>
        <v>87000</v>
      </c>
      <c r="G22" s="16">
        <v>36015</v>
      </c>
      <c r="H22" s="17"/>
      <c r="K22" s="30"/>
    </row>
    <row r="23" spans="1:11" ht="28.5" customHeight="1" x14ac:dyDescent="0.25">
      <c r="A23" s="1004"/>
      <c r="B23" s="1003"/>
      <c r="C23" s="990"/>
      <c r="D23" s="990" t="s">
        <v>19</v>
      </c>
      <c r="E23" s="12" t="s">
        <v>17</v>
      </c>
      <c r="F23" s="15">
        <f>ROUND('Современные повышение'!F23+'Современные повышение'!F23*10%,-3)</f>
        <v>80000</v>
      </c>
      <c r="G23" s="16">
        <v>30760</v>
      </c>
      <c r="I23" s="31"/>
    </row>
    <row r="24" spans="1:11" ht="28.5" customHeight="1" x14ac:dyDescent="0.25">
      <c r="A24" s="1004"/>
      <c r="B24" s="1003"/>
      <c r="C24" s="990"/>
      <c r="D24" s="990"/>
      <c r="E24" s="19" t="s">
        <v>18</v>
      </c>
      <c r="F24" s="15">
        <f>ROUND('Современные повышение'!F24+'Современные повышение'!F24*10%,-3)</f>
        <v>106000</v>
      </c>
      <c r="G24" s="16">
        <v>41145</v>
      </c>
      <c r="I24" s="17"/>
      <c r="K24" s="30"/>
    </row>
    <row r="25" spans="1:11" ht="15" customHeight="1" x14ac:dyDescent="0.25">
      <c r="A25" s="28" t="s">
        <v>27</v>
      </c>
      <c r="B25" s="28"/>
      <c r="C25" s="28"/>
      <c r="D25" s="28"/>
      <c r="E25" s="29"/>
      <c r="F25" s="28"/>
      <c r="G25" s="23"/>
    </row>
    <row r="26" spans="1:11" ht="15" customHeight="1" x14ac:dyDescent="0.25">
      <c r="A26" s="1000"/>
      <c r="B26" s="1001"/>
      <c r="C26" s="1001"/>
      <c r="D26" s="1001"/>
      <c r="E26" s="1001"/>
      <c r="F26" s="25" t="s">
        <v>28</v>
      </c>
      <c r="G26" s="26"/>
      <c r="H26" s="27"/>
      <c r="I26" s="27"/>
    </row>
    <row r="27" spans="1:11" ht="28.5" customHeight="1" x14ac:dyDescent="0.25">
      <c r="A27" s="1004" t="s">
        <v>29</v>
      </c>
      <c r="B27" s="990" t="s">
        <v>30</v>
      </c>
      <c r="C27" s="990" t="s">
        <v>15</v>
      </c>
      <c r="D27" s="990" t="s">
        <v>16</v>
      </c>
      <c r="E27" s="12" t="s">
        <v>17</v>
      </c>
      <c r="F27" s="15">
        <f>ROUND('Современные повышение'!F27+'Современные повышение'!F27*10%,-3)</f>
        <v>62000</v>
      </c>
      <c r="G27" s="16">
        <v>25500</v>
      </c>
      <c r="I27" s="17"/>
    </row>
    <row r="28" spans="1:11" ht="28.5" customHeight="1" x14ac:dyDescent="0.25">
      <c r="A28" s="1004"/>
      <c r="B28" s="990"/>
      <c r="C28" s="990"/>
      <c r="D28" s="990"/>
      <c r="E28" s="19" t="s">
        <v>18</v>
      </c>
      <c r="F28" s="15">
        <f>ROUND('Современные повышение'!F28+'Современные повышение'!F28*10%,-3)</f>
        <v>81000</v>
      </c>
      <c r="G28" s="16">
        <v>33880</v>
      </c>
      <c r="H28" s="17"/>
      <c r="K28" s="30"/>
    </row>
    <row r="29" spans="1:11" ht="28.5" customHeight="1" x14ac:dyDescent="0.25">
      <c r="A29" s="1004"/>
      <c r="B29" s="990"/>
      <c r="C29" s="990"/>
      <c r="D29" s="990" t="s">
        <v>19</v>
      </c>
      <c r="E29" s="12" t="s">
        <v>17</v>
      </c>
      <c r="F29" s="15">
        <f>ROUND('Современные повышение'!F29+'Современные повышение'!F29*10%,-3)</f>
        <v>74000</v>
      </c>
      <c r="G29" s="16">
        <v>30600</v>
      </c>
      <c r="I29" s="31"/>
    </row>
    <row r="30" spans="1:11" ht="28.5" customHeight="1" x14ac:dyDescent="0.25">
      <c r="A30" s="1004"/>
      <c r="B30" s="990"/>
      <c r="C30" s="990"/>
      <c r="D30" s="990"/>
      <c r="E30" s="19" t="s">
        <v>18</v>
      </c>
      <c r="F30" s="15">
        <f>ROUND('Современные повышение'!F30+'Современные повышение'!F30*10%,-3)</f>
        <v>95000</v>
      </c>
      <c r="G30" s="16">
        <v>38980</v>
      </c>
      <c r="I30" s="17"/>
      <c r="K30" s="30"/>
    </row>
    <row r="31" spans="1:11" ht="28.5" customHeight="1" x14ac:dyDescent="0.25">
      <c r="A31" s="32"/>
      <c r="B31" s="13"/>
      <c r="C31" s="13"/>
      <c r="D31" s="13"/>
      <c r="E31" s="33"/>
      <c r="F31" s="13"/>
      <c r="G31" s="16"/>
      <c r="I31" s="17"/>
      <c r="K31" s="30"/>
    </row>
    <row r="32" spans="1:11" ht="28.5" customHeight="1" x14ac:dyDescent="0.25">
      <c r="A32" s="32"/>
      <c r="B32" s="13"/>
      <c r="C32" s="13"/>
      <c r="D32" s="13"/>
      <c r="E32" s="33"/>
      <c r="F32" s="13"/>
      <c r="G32" s="16"/>
      <c r="I32" s="17"/>
      <c r="K32" s="30"/>
    </row>
    <row r="33" spans="1:11" ht="28.5" customHeight="1" x14ac:dyDescent="0.25">
      <c r="A33" s="32"/>
      <c r="B33" s="13"/>
      <c r="C33" s="13"/>
      <c r="D33" s="13"/>
      <c r="E33" s="33"/>
      <c r="F33" s="13"/>
      <c r="G33" s="16"/>
      <c r="I33" s="17"/>
      <c r="K33" s="30"/>
    </row>
    <row r="34" spans="1:11" ht="28.5" customHeight="1" x14ac:dyDescent="0.25">
      <c r="A34" s="32"/>
      <c r="B34" s="13"/>
      <c r="C34" s="13"/>
      <c r="D34" s="13"/>
      <c r="E34" s="33"/>
      <c r="F34" s="13"/>
      <c r="G34" s="16"/>
      <c r="I34" s="17"/>
      <c r="K34" s="30"/>
    </row>
    <row r="35" spans="1:11" ht="28.5" customHeight="1" x14ac:dyDescent="0.25">
      <c r="A35" s="32"/>
      <c r="B35" s="13"/>
      <c r="C35" s="13"/>
      <c r="D35" s="13"/>
      <c r="E35" s="33"/>
      <c r="F35" s="13"/>
      <c r="G35" s="16"/>
      <c r="I35" s="17"/>
      <c r="K35" s="30"/>
    </row>
    <row r="36" spans="1:11" ht="15" customHeight="1" x14ac:dyDescent="0.25">
      <c r="A36" s="22"/>
      <c r="B36" s="22"/>
      <c r="C36" s="22"/>
      <c r="D36" s="22"/>
      <c r="E36" s="22"/>
      <c r="F36" s="22"/>
      <c r="G36" s="23"/>
    </row>
    <row r="37" spans="1:11" ht="15" customHeight="1" x14ac:dyDescent="0.25">
      <c r="A37" s="1005"/>
      <c r="B37" s="1006"/>
      <c r="C37" s="1006"/>
      <c r="D37" s="1006"/>
      <c r="E37" s="1006"/>
      <c r="F37" s="20" t="s">
        <v>31</v>
      </c>
      <c r="G37" s="26"/>
      <c r="H37" s="27"/>
      <c r="I37" s="27"/>
    </row>
    <row r="38" spans="1:11" ht="28.5" customHeight="1" x14ac:dyDescent="0.25">
      <c r="A38" s="991" t="s">
        <v>32</v>
      </c>
      <c r="B38" s="1009" t="s">
        <v>33</v>
      </c>
      <c r="C38" s="997" t="s">
        <v>15</v>
      </c>
      <c r="D38" s="997" t="s">
        <v>16</v>
      </c>
      <c r="E38" s="12" t="s">
        <v>17</v>
      </c>
      <c r="F38" s="15" t="e">
        <f>ROUND('Современные повышение'!F38+'Современные повышение'!F38*10%,-3)</f>
        <v>#REF!</v>
      </c>
      <c r="G38" s="16">
        <v>29230</v>
      </c>
      <c r="I38" s="17"/>
    </row>
    <row r="39" spans="1:11" ht="28.5" customHeight="1" x14ac:dyDescent="0.25">
      <c r="A39" s="1007"/>
      <c r="B39" s="1010"/>
      <c r="C39" s="998"/>
      <c r="D39" s="999"/>
      <c r="E39" s="19" t="s">
        <v>18</v>
      </c>
      <c r="F39" s="15" t="e">
        <f>ROUND('Современные повышение'!F39+'Современные повышение'!F39*10%,-3)</f>
        <v>#REF!</v>
      </c>
      <c r="G39" s="16">
        <v>38770</v>
      </c>
      <c r="I39" s="17"/>
    </row>
    <row r="40" spans="1:11" ht="28.5" customHeight="1" x14ac:dyDescent="0.25">
      <c r="A40" s="1007"/>
      <c r="B40" s="1010"/>
      <c r="C40" s="998"/>
      <c r="D40" s="997" t="s">
        <v>19</v>
      </c>
      <c r="E40" s="12" t="s">
        <v>17</v>
      </c>
      <c r="F40" s="15" t="e">
        <f>ROUND('Современные повышение'!F40+'Современные повышение'!F40*10%,-3)</f>
        <v>#REF!</v>
      </c>
      <c r="G40" s="16">
        <v>35080</v>
      </c>
      <c r="I40" s="17"/>
    </row>
    <row r="41" spans="1:11" ht="28.5" customHeight="1" x14ac:dyDescent="0.25">
      <c r="A41" s="1007"/>
      <c r="B41" s="1011"/>
      <c r="C41" s="999"/>
      <c r="D41" s="999"/>
      <c r="E41" s="19" t="s">
        <v>18</v>
      </c>
      <c r="F41" s="15" t="e">
        <f>ROUND('Современные повышение'!F41+'Современные повышение'!F41*10%,-3)</f>
        <v>#REF!</v>
      </c>
      <c r="G41" s="16">
        <v>44620</v>
      </c>
      <c r="I41" s="17"/>
    </row>
    <row r="42" spans="1:11" ht="28.5" customHeight="1" x14ac:dyDescent="0.25">
      <c r="A42" s="1007"/>
      <c r="B42" s="1009" t="s">
        <v>34</v>
      </c>
      <c r="C42" s="997" t="s">
        <v>15</v>
      </c>
      <c r="D42" s="997" t="s">
        <v>16</v>
      </c>
      <c r="E42" s="12" t="s">
        <v>17</v>
      </c>
      <c r="F42" s="15" t="e">
        <f>ROUND('Современные повышение'!F42+'Современные повышение'!F42*10%,-3)</f>
        <v>#REF!</v>
      </c>
      <c r="G42" s="16">
        <v>31480</v>
      </c>
      <c r="I42" s="17"/>
    </row>
    <row r="43" spans="1:11" ht="28.5" customHeight="1" x14ac:dyDescent="0.25">
      <c r="A43" s="1007"/>
      <c r="B43" s="1010"/>
      <c r="C43" s="998"/>
      <c r="D43" s="999"/>
      <c r="E43" s="19" t="s">
        <v>18</v>
      </c>
      <c r="F43" s="15" t="e">
        <f>ROUND('Современные повышение'!F43+'Современные повышение'!F43*10%,-3)</f>
        <v>#REF!</v>
      </c>
      <c r="G43" s="16">
        <v>41020</v>
      </c>
      <c r="I43" s="17"/>
    </row>
    <row r="44" spans="1:11" ht="28.5" customHeight="1" x14ac:dyDescent="0.25">
      <c r="A44" s="1007"/>
      <c r="B44" s="1010"/>
      <c r="C44" s="998"/>
      <c r="D44" s="997" t="s">
        <v>19</v>
      </c>
      <c r="E44" s="12" t="s">
        <v>17</v>
      </c>
      <c r="F44" s="15" t="e">
        <f>ROUND('Современные повышение'!F44+'Современные повышение'!F44*10%,-3)</f>
        <v>#REF!</v>
      </c>
      <c r="G44" s="16">
        <v>37780</v>
      </c>
      <c r="I44" s="17"/>
    </row>
    <row r="45" spans="1:11" ht="28.5" customHeight="1" x14ac:dyDescent="0.25">
      <c r="A45" s="1008"/>
      <c r="B45" s="1011"/>
      <c r="C45" s="999"/>
      <c r="D45" s="999"/>
      <c r="E45" s="19" t="s">
        <v>18</v>
      </c>
      <c r="F45" s="15" t="e">
        <f>ROUND('Современные повышение'!F45+'Современные повышение'!F45*10%,-3)</f>
        <v>#REF!</v>
      </c>
      <c r="G45" s="16">
        <v>47320</v>
      </c>
      <c r="I45" s="17"/>
    </row>
    <row r="46" spans="1:11" ht="15" customHeight="1" x14ac:dyDescent="0.25">
      <c r="A46" s="29" t="s">
        <v>35</v>
      </c>
      <c r="B46" s="34"/>
      <c r="C46" s="34"/>
      <c r="D46" s="34"/>
      <c r="E46" s="34"/>
      <c r="F46" s="28"/>
      <c r="G46" s="23"/>
    </row>
    <row r="47" spans="1:11" ht="15" customHeight="1" x14ac:dyDescent="0.25">
      <c r="A47" s="1000"/>
      <c r="B47" s="1001"/>
      <c r="C47" s="1001"/>
      <c r="D47" s="1001"/>
      <c r="E47" s="1012" t="s">
        <v>36</v>
      </c>
      <c r="F47" s="1013"/>
      <c r="G47" s="26"/>
      <c r="H47" s="27"/>
      <c r="I47" s="27"/>
    </row>
    <row r="48" spans="1:11" ht="28.5" customHeight="1" x14ac:dyDescent="0.25">
      <c r="A48" s="1002" t="s">
        <v>37</v>
      </c>
      <c r="B48" s="1003" t="s">
        <v>38</v>
      </c>
      <c r="C48" s="990" t="s">
        <v>15</v>
      </c>
      <c r="D48" s="990" t="s">
        <v>16</v>
      </c>
      <c r="E48" s="12" t="s">
        <v>17</v>
      </c>
      <c r="F48" s="15">
        <f>ROUND('Современные повышение'!F48+'Современные повышение'!F48*10%,-3)</f>
        <v>24000</v>
      </c>
      <c r="G48" s="16">
        <v>9630</v>
      </c>
      <c r="I48" s="17"/>
    </row>
    <row r="49" spans="1:11" ht="28.5" customHeight="1" x14ac:dyDescent="0.25">
      <c r="A49" s="1002"/>
      <c r="B49" s="1003"/>
      <c r="C49" s="990"/>
      <c r="D49" s="990"/>
      <c r="E49" s="19" t="s">
        <v>18</v>
      </c>
      <c r="F49" s="15">
        <f>ROUND('Современные повышение'!F49+'Современные повышение'!F49*10%,-3)</f>
        <v>40000</v>
      </c>
      <c r="G49" s="35">
        <v>23880</v>
      </c>
      <c r="H49" s="17"/>
      <c r="I49" s="17"/>
    </row>
    <row r="50" spans="1:11" ht="28.5" customHeight="1" x14ac:dyDescent="0.25">
      <c r="A50" s="1002"/>
      <c r="B50" s="1003"/>
      <c r="C50" s="990"/>
      <c r="D50" s="990" t="s">
        <v>19</v>
      </c>
      <c r="E50" s="12" t="s">
        <v>17</v>
      </c>
      <c r="F50" s="15">
        <f>ROUND('Современные повышение'!F50+'Современные повышение'!F50*10%,-3)</f>
        <v>35000</v>
      </c>
      <c r="G50" s="16">
        <v>11560</v>
      </c>
      <c r="I50" s="17"/>
    </row>
    <row r="51" spans="1:11" ht="28.5" customHeight="1" x14ac:dyDescent="0.25">
      <c r="A51" s="1002"/>
      <c r="B51" s="1003"/>
      <c r="C51" s="990"/>
      <c r="D51" s="990"/>
      <c r="E51" s="19" t="s">
        <v>18</v>
      </c>
      <c r="F51" s="15">
        <f>ROUND('Современные повышение'!F51+'Современные повышение'!F51*10%,-3)</f>
        <v>51000</v>
      </c>
      <c r="G51" s="16">
        <v>25810</v>
      </c>
      <c r="I51" s="17"/>
    </row>
    <row r="52" spans="1:11" ht="28.5" customHeight="1" x14ac:dyDescent="0.25">
      <c r="A52" s="1014" t="s">
        <v>39</v>
      </c>
      <c r="B52" s="1015"/>
      <c r="C52" s="1015"/>
      <c r="D52" s="1015"/>
      <c r="E52" s="1015"/>
      <c r="F52" s="1016"/>
      <c r="G52" s="23"/>
    </row>
    <row r="53" spans="1:11" ht="141" hidden="1" customHeight="1" x14ac:dyDescent="0.25"/>
    <row r="54" spans="1:11" ht="15" customHeight="1" x14ac:dyDescent="0.25">
      <c r="A54" s="1002"/>
      <c r="B54" s="1002"/>
      <c r="C54" s="1002"/>
      <c r="D54" s="1002"/>
      <c r="E54" s="36"/>
      <c r="F54" s="25" t="s">
        <v>28</v>
      </c>
      <c r="G54" s="26"/>
      <c r="H54" s="27"/>
      <c r="I54" s="27"/>
    </row>
    <row r="55" spans="1:11" ht="28.5" customHeight="1" x14ac:dyDescent="0.25">
      <c r="A55" s="1004" t="s">
        <v>40</v>
      </c>
      <c r="B55" s="1003" t="s">
        <v>30</v>
      </c>
      <c r="C55" s="990" t="s">
        <v>15</v>
      </c>
      <c r="D55" s="990" t="s">
        <v>16</v>
      </c>
      <c r="E55" s="12" t="s">
        <v>17</v>
      </c>
      <c r="F55" s="15">
        <f>ROUND('Современные повышение'!F55+'Современные повышение'!F55*10%,-3)</f>
        <v>33000</v>
      </c>
      <c r="G55" s="16">
        <v>13700</v>
      </c>
      <c r="I55" s="17"/>
    </row>
    <row r="56" spans="1:11" ht="28.5" customHeight="1" x14ac:dyDescent="0.25">
      <c r="A56" s="1004"/>
      <c r="B56" s="1003"/>
      <c r="C56" s="990"/>
      <c r="D56" s="990"/>
      <c r="E56" s="19" t="s">
        <v>18</v>
      </c>
      <c r="F56" s="15">
        <f>ROUND('Современные повышение'!F56+'Современные повышение'!F56*10%,-3)</f>
        <v>54000</v>
      </c>
      <c r="G56" s="16">
        <v>23540</v>
      </c>
      <c r="H56" s="17"/>
      <c r="K56" s="30"/>
    </row>
    <row r="57" spans="1:11" ht="28.5" customHeight="1" x14ac:dyDescent="0.25">
      <c r="A57" s="1004"/>
      <c r="B57" s="1003"/>
      <c r="C57" s="990"/>
      <c r="D57" s="990" t="s">
        <v>19</v>
      </c>
      <c r="E57" s="12" t="s">
        <v>17</v>
      </c>
      <c r="F57" s="15">
        <f>ROUND('Современные повышение'!F57+'Современные повышение'!F57*10%,-3)</f>
        <v>40000</v>
      </c>
      <c r="G57" s="16">
        <v>16440</v>
      </c>
      <c r="H57" s="17"/>
      <c r="I57" s="31"/>
    </row>
    <row r="58" spans="1:11" ht="28.5" customHeight="1" x14ac:dyDescent="0.25">
      <c r="A58" s="1004"/>
      <c r="B58" s="1003"/>
      <c r="C58" s="990"/>
      <c r="D58" s="990"/>
      <c r="E58" s="19" t="s">
        <v>18</v>
      </c>
      <c r="F58" s="15">
        <f>ROUND('Современные повышение'!F58+'Современные повышение'!F58*10%,-3)</f>
        <v>61000</v>
      </c>
      <c r="G58" s="16">
        <v>26280</v>
      </c>
      <c r="I58" s="17"/>
      <c r="K58" s="30"/>
    </row>
    <row r="59" spans="1:11" ht="30.75" customHeight="1" x14ac:dyDescent="0.25">
      <c r="A59" s="1014" t="s">
        <v>41</v>
      </c>
      <c r="B59" s="1015"/>
      <c r="C59" s="1015"/>
      <c r="D59" s="1015"/>
      <c r="E59" s="1015"/>
      <c r="F59" s="1016"/>
      <c r="G59" s="23"/>
    </row>
    <row r="60" spans="1:11" ht="15" customHeight="1" x14ac:dyDescent="0.25">
      <c r="A60" s="990"/>
      <c r="B60" s="990"/>
      <c r="C60" s="990"/>
      <c r="D60" s="990"/>
      <c r="E60" s="990"/>
      <c r="F60" s="25" t="s">
        <v>28</v>
      </c>
      <c r="G60" s="25" t="s">
        <v>42</v>
      </c>
      <c r="H60" s="37"/>
      <c r="I60" s="38"/>
    </row>
    <row r="61" spans="1:11" ht="27.75" customHeight="1" x14ac:dyDescent="0.25">
      <c r="A61" s="1004" t="s">
        <v>43</v>
      </c>
      <c r="B61" s="990" t="s">
        <v>30</v>
      </c>
      <c r="C61" s="990" t="s">
        <v>15</v>
      </c>
      <c r="D61" s="990" t="s">
        <v>16</v>
      </c>
      <c r="E61" s="12" t="s">
        <v>17</v>
      </c>
      <c r="F61" s="15" t="e">
        <f>ROUND('Современные повышение'!F61+'Современные повышение'!F61*10%,-3)</f>
        <v>#REF!</v>
      </c>
      <c r="G61" s="15" t="e">
        <f>ROUND('Современные повышение'!G61+'Современные повышение'!G61*10%,-3)</f>
        <v>#REF!</v>
      </c>
      <c r="H61" s="16">
        <v>13700</v>
      </c>
      <c r="I61" s="16">
        <v>17330</v>
      </c>
    </row>
    <row r="62" spans="1:11" ht="27.75" customHeight="1" x14ac:dyDescent="0.25">
      <c r="A62" s="1004"/>
      <c r="B62" s="990"/>
      <c r="C62" s="990"/>
      <c r="D62" s="990"/>
      <c r="E62" s="19" t="s">
        <v>18</v>
      </c>
      <c r="F62" s="15" t="e">
        <f>ROUND('Современные повышение'!F62+'Современные повышение'!F62*10%,-3)</f>
        <v>#REF!</v>
      </c>
      <c r="G62" s="15" t="e">
        <f>ROUND('Современные повышение'!G62+'Современные повышение'!G62*10%,-3)</f>
        <v>#REF!</v>
      </c>
      <c r="H62" s="16">
        <v>22080</v>
      </c>
      <c r="I62" s="16">
        <v>25710</v>
      </c>
    </row>
    <row r="63" spans="1:11" ht="27.75" customHeight="1" x14ac:dyDescent="0.25">
      <c r="A63" s="1004"/>
      <c r="B63" s="990"/>
      <c r="C63" s="990"/>
      <c r="D63" s="990" t="s">
        <v>19</v>
      </c>
      <c r="E63" s="12" t="s">
        <v>17</v>
      </c>
      <c r="F63" s="15" t="e">
        <f>ROUND('Современные повышение'!F63+'Современные повышение'!F63*10%,-3)</f>
        <v>#REF!</v>
      </c>
      <c r="G63" s="15" t="e">
        <f>ROUND('Современные повышение'!G63+'Современные повышение'!G63*10%,-3)</f>
        <v>#REF!</v>
      </c>
      <c r="H63" s="16">
        <v>16440</v>
      </c>
      <c r="I63" s="16">
        <v>20800</v>
      </c>
    </row>
    <row r="64" spans="1:11" ht="27.75" customHeight="1" x14ac:dyDescent="0.25">
      <c r="A64" s="1004"/>
      <c r="B64" s="990"/>
      <c r="C64" s="990"/>
      <c r="D64" s="990"/>
      <c r="E64" s="19" t="s">
        <v>18</v>
      </c>
      <c r="F64" s="15" t="e">
        <f>ROUND('Современные повышение'!F64+'Современные повышение'!F64*10%,-3)</f>
        <v>#REF!</v>
      </c>
      <c r="G64" s="15" t="e">
        <f>ROUND('Современные повышение'!G64+'Современные повышение'!G64*10%,-3)</f>
        <v>#REF!</v>
      </c>
      <c r="H64" s="16">
        <v>24820</v>
      </c>
      <c r="I64" s="16">
        <v>29180</v>
      </c>
    </row>
    <row r="65" spans="1:9" ht="15" customHeight="1" x14ac:dyDescent="0.25">
      <c r="A65" s="28" t="s">
        <v>44</v>
      </c>
      <c r="B65" s="28"/>
      <c r="C65" s="28"/>
      <c r="D65" s="28"/>
      <c r="E65" s="29"/>
      <c r="F65" s="28"/>
      <c r="G65" s="28"/>
      <c r="H65" s="39"/>
      <c r="I65" s="39"/>
    </row>
    <row r="66" spans="1:9" ht="15" customHeight="1" x14ac:dyDescent="0.25">
      <c r="A66" s="23"/>
      <c r="B66" s="23"/>
      <c r="C66" s="23"/>
      <c r="D66" s="23"/>
      <c r="E66" s="23"/>
      <c r="F66" s="23"/>
      <c r="G66" s="23"/>
      <c r="H66" s="39"/>
      <c r="I66" s="39"/>
    </row>
    <row r="67" spans="1:9" ht="15" customHeight="1" x14ac:dyDescent="0.25">
      <c r="A67" s="23"/>
      <c r="B67" s="23"/>
      <c r="C67" s="23"/>
      <c r="D67" s="23"/>
      <c r="E67" s="23"/>
      <c r="F67" s="23"/>
      <c r="G67" s="23"/>
      <c r="H67" s="39"/>
      <c r="I67" s="39"/>
    </row>
    <row r="68" spans="1:9" ht="15" customHeight="1" x14ac:dyDescent="0.25">
      <c r="A68" s="23"/>
      <c r="B68" s="23"/>
      <c r="C68" s="23"/>
      <c r="D68" s="23"/>
      <c r="E68" s="23"/>
      <c r="F68" s="23"/>
      <c r="G68" s="23"/>
      <c r="H68" s="39"/>
      <c r="I68" s="39"/>
    </row>
    <row r="69" spans="1:9" ht="15" customHeight="1" x14ac:dyDescent="0.25">
      <c r="A69" s="23"/>
      <c r="B69" s="23"/>
      <c r="C69" s="23"/>
      <c r="D69" s="23"/>
      <c r="E69" s="23"/>
      <c r="F69" s="23"/>
      <c r="G69" s="23"/>
      <c r="H69" s="39"/>
      <c r="I69" s="39"/>
    </row>
    <row r="70" spans="1:9" ht="15" customHeight="1" x14ac:dyDescent="0.25">
      <c r="A70" s="23"/>
      <c r="B70" s="23"/>
      <c r="C70" s="23"/>
      <c r="D70" s="23"/>
      <c r="E70" s="23"/>
      <c r="F70" s="23"/>
      <c r="G70" s="23"/>
      <c r="H70" s="39"/>
      <c r="I70" s="39"/>
    </row>
    <row r="71" spans="1:9" ht="15" customHeight="1" x14ac:dyDescent="0.25">
      <c r="A71" s="23"/>
      <c r="B71" s="23"/>
      <c r="C71" s="23"/>
      <c r="D71" s="23"/>
      <c r="E71" s="23"/>
      <c r="F71" s="23"/>
      <c r="G71" s="23"/>
      <c r="H71" s="39"/>
      <c r="I71" s="39"/>
    </row>
    <row r="72" spans="1:9" ht="15" customHeight="1" x14ac:dyDescent="0.25">
      <c r="A72" s="22"/>
      <c r="B72" s="22"/>
      <c r="C72" s="22"/>
      <c r="D72" s="22"/>
      <c r="E72" s="22"/>
      <c r="F72" s="22"/>
      <c r="G72" s="22"/>
      <c r="H72" s="39"/>
      <c r="I72" s="39"/>
    </row>
    <row r="73" spans="1:9" ht="15" customHeight="1" x14ac:dyDescent="0.25">
      <c r="A73" s="999"/>
      <c r="B73" s="999"/>
      <c r="C73" s="999"/>
      <c r="D73" s="999"/>
      <c r="E73" s="1017"/>
      <c r="F73" s="20" t="s">
        <v>28</v>
      </c>
      <c r="G73" s="20" t="s">
        <v>42</v>
      </c>
      <c r="H73" s="40"/>
      <c r="I73" s="41"/>
    </row>
    <row r="74" spans="1:9" ht="27.75" customHeight="1" x14ac:dyDescent="0.25">
      <c r="A74" s="1004" t="s">
        <v>45</v>
      </c>
      <c r="B74" s="990" t="s">
        <v>30</v>
      </c>
      <c r="C74" s="990" t="s">
        <v>15</v>
      </c>
      <c r="D74" s="990" t="s">
        <v>16</v>
      </c>
      <c r="E74" s="42" t="s">
        <v>17</v>
      </c>
      <c r="F74" s="15">
        <f>ROUND('Современные повышение'!F74+'Современные повышение'!F74*10%,-3)</f>
        <v>37000</v>
      </c>
      <c r="G74" s="15">
        <f>ROUND('Современные повышение'!G74+'Современные повышение'!G74*10%,-3)</f>
        <v>47000</v>
      </c>
      <c r="H74" s="16">
        <v>13700</v>
      </c>
      <c r="I74" s="16">
        <v>17330</v>
      </c>
    </row>
    <row r="75" spans="1:9" ht="27.75" customHeight="1" x14ac:dyDescent="0.25">
      <c r="A75" s="1004"/>
      <c r="B75" s="990"/>
      <c r="C75" s="990"/>
      <c r="D75" s="990"/>
      <c r="E75" s="19" t="s">
        <v>18</v>
      </c>
      <c r="F75" s="15">
        <f>ROUND('Современные повышение'!F75+'Современные повышение'!F75*10%,-3)</f>
        <v>61000</v>
      </c>
      <c r="G75" s="15">
        <f>ROUND('Современные повышение'!G75+'Современные повышение'!G75*10%,-3)</f>
        <v>70000</v>
      </c>
      <c r="H75" s="16">
        <v>22080</v>
      </c>
      <c r="I75" s="16">
        <v>25710</v>
      </c>
    </row>
    <row r="76" spans="1:9" ht="27.75" customHeight="1" x14ac:dyDescent="0.25">
      <c r="A76" s="1004"/>
      <c r="B76" s="990"/>
      <c r="C76" s="990"/>
      <c r="D76" s="990" t="s">
        <v>19</v>
      </c>
      <c r="E76" s="12" t="s">
        <v>17</v>
      </c>
      <c r="F76" s="15">
        <f>ROUND('Современные повышение'!F76+'Современные повышение'!F76*10%,-3)</f>
        <v>45000</v>
      </c>
      <c r="G76" s="15">
        <f>ROUND('Современные повышение'!G76+'Современные повышение'!G76*10%,-3)</f>
        <v>57000</v>
      </c>
      <c r="H76" s="16">
        <v>16440</v>
      </c>
      <c r="I76" s="16">
        <v>20800</v>
      </c>
    </row>
    <row r="77" spans="1:9" ht="27.75" customHeight="1" x14ac:dyDescent="0.25">
      <c r="A77" s="1004"/>
      <c r="B77" s="990"/>
      <c r="C77" s="990"/>
      <c r="D77" s="990"/>
      <c r="E77" s="19" t="s">
        <v>18</v>
      </c>
      <c r="F77" s="15">
        <f>ROUND('Современные повышение'!F77+'Современные повышение'!F77*10%,-3)</f>
        <v>68000</v>
      </c>
      <c r="G77" s="15">
        <f>ROUND('Современные повышение'!G77+'Современные повышение'!G77*10%,-3)</f>
        <v>80000</v>
      </c>
      <c r="H77" s="16">
        <v>24820</v>
      </c>
      <c r="I77" s="16">
        <v>29180</v>
      </c>
    </row>
    <row r="78" spans="1:9" ht="15" customHeight="1" x14ac:dyDescent="0.25">
      <c r="A78" s="28" t="s">
        <v>44</v>
      </c>
      <c r="B78" s="28"/>
      <c r="C78" s="28"/>
      <c r="D78" s="28"/>
      <c r="E78" s="28"/>
      <c r="F78" s="28"/>
      <c r="G78" s="29"/>
      <c r="H78" s="39"/>
      <c r="I78" s="39"/>
    </row>
    <row r="79" spans="1:9" ht="15" customHeight="1" x14ac:dyDescent="0.25">
      <c r="A79" s="23"/>
      <c r="B79" s="23"/>
      <c r="C79" s="23"/>
      <c r="D79" s="23"/>
      <c r="E79" s="23"/>
      <c r="F79" s="28"/>
      <c r="G79" s="28"/>
      <c r="H79" s="39"/>
      <c r="I79" s="39"/>
    </row>
    <row r="80" spans="1:9" ht="15" customHeight="1" x14ac:dyDescent="0.25">
      <c r="A80" s="990" t="s">
        <v>6</v>
      </c>
      <c r="B80" s="990" t="s">
        <v>7</v>
      </c>
      <c r="C80" s="990" t="s">
        <v>8</v>
      </c>
      <c r="D80" s="990"/>
      <c r="E80" s="1018" t="s">
        <v>9</v>
      </c>
      <c r="F80" s="990" t="s">
        <v>10</v>
      </c>
      <c r="G80" s="990"/>
      <c r="H80" s="43"/>
      <c r="I80" s="44"/>
    </row>
    <row r="81" spans="1:13" ht="36" customHeight="1" x14ac:dyDescent="0.25">
      <c r="A81" s="990"/>
      <c r="B81" s="990"/>
      <c r="C81" s="12" t="s">
        <v>11</v>
      </c>
      <c r="D81" s="12" t="s">
        <v>12</v>
      </c>
      <c r="E81" s="1018"/>
      <c r="F81" s="25" t="s">
        <v>46</v>
      </c>
      <c r="G81" s="45" t="s">
        <v>47</v>
      </c>
      <c r="H81" s="46"/>
      <c r="I81" s="43"/>
    </row>
    <row r="82" spans="1:13" ht="25.5" customHeight="1" x14ac:dyDescent="0.25">
      <c r="A82" s="991" t="s">
        <v>48</v>
      </c>
      <c r="B82" s="1009" t="s">
        <v>49</v>
      </c>
      <c r="C82" s="997" t="s">
        <v>15</v>
      </c>
      <c r="D82" s="997" t="s">
        <v>16</v>
      </c>
      <c r="E82" s="12" t="s">
        <v>17</v>
      </c>
      <c r="F82" s="15" t="e">
        <f>ROUND('Современные повышение'!F82+'Современные повышение'!F82*10%,-3)</f>
        <v>#REF!</v>
      </c>
      <c r="G82" s="15" t="e">
        <f>ROUND('Современные повышение'!G82+'Современные повышение'!G82*10%,-3)</f>
        <v>#REF!</v>
      </c>
      <c r="H82" s="16">
        <v>15200</v>
      </c>
      <c r="I82" s="16">
        <v>16070</v>
      </c>
    </row>
    <row r="83" spans="1:13" ht="29.25" customHeight="1" x14ac:dyDescent="0.25">
      <c r="A83" s="992"/>
      <c r="B83" s="1010"/>
      <c r="C83" s="998"/>
      <c r="D83" s="999"/>
      <c r="E83" s="19" t="s">
        <v>18</v>
      </c>
      <c r="F83" s="15" t="e">
        <f>ROUND('Современные повышение'!F83+'Современные повышение'!F83*10%,-3)</f>
        <v>#REF!</v>
      </c>
      <c r="G83" s="15" t="e">
        <f>ROUND('Современные повышение'!G83+'Современные повышение'!G83*10%,-3)</f>
        <v>#REF!</v>
      </c>
      <c r="H83" s="16">
        <v>26925</v>
      </c>
      <c r="I83" s="16">
        <v>27795</v>
      </c>
    </row>
    <row r="84" spans="1:13" ht="25.5" customHeight="1" x14ac:dyDescent="0.25">
      <c r="A84" s="992"/>
      <c r="B84" s="1010"/>
      <c r="C84" s="998"/>
      <c r="D84" s="997" t="s">
        <v>19</v>
      </c>
      <c r="E84" s="12" t="s">
        <v>17</v>
      </c>
      <c r="F84" s="15" t="e">
        <f>ROUND('Современные повышение'!F84+'Современные повышение'!F84*10%,-3)</f>
        <v>#REF!</v>
      </c>
      <c r="G84" s="15" t="e">
        <f>ROUND('Современные повышение'!G84+'Современные повышение'!G84*10%,-3)</f>
        <v>#REF!</v>
      </c>
      <c r="H84" s="16">
        <v>18240</v>
      </c>
      <c r="I84" s="16">
        <v>19280</v>
      </c>
    </row>
    <row r="85" spans="1:13" ht="29.25" customHeight="1" x14ac:dyDescent="0.25">
      <c r="A85" s="993"/>
      <c r="B85" s="1011"/>
      <c r="C85" s="999"/>
      <c r="D85" s="999"/>
      <c r="E85" s="19" t="s">
        <v>18</v>
      </c>
      <c r="F85" s="15" t="e">
        <f>ROUND('Современные повышение'!F85+'Современные повышение'!F85*10%,-3)</f>
        <v>#REF!</v>
      </c>
      <c r="G85" s="15" t="e">
        <f>ROUND('Современные повышение'!G85+'Современные повышение'!G85*10%,-3)</f>
        <v>#REF!</v>
      </c>
      <c r="H85" s="16">
        <v>29965</v>
      </c>
      <c r="I85" s="16">
        <v>31005</v>
      </c>
    </row>
    <row r="86" spans="1:13" ht="15" customHeight="1" x14ac:dyDescent="0.25">
      <c r="A86" s="1019" t="s">
        <v>50</v>
      </c>
      <c r="B86" s="1020"/>
      <c r="C86" s="1020"/>
      <c r="D86" s="1020"/>
      <c r="E86" s="1020"/>
      <c r="F86" s="1020"/>
      <c r="G86" s="1020"/>
      <c r="H86" s="48"/>
      <c r="I86" s="48"/>
    </row>
    <row r="87" spans="1:13" ht="24" x14ac:dyDescent="0.25">
      <c r="A87" s="49"/>
      <c r="B87" s="50"/>
      <c r="C87" s="50"/>
      <c r="D87" s="50"/>
      <c r="E87" s="47"/>
      <c r="F87" s="20" t="s">
        <v>46</v>
      </c>
      <c r="G87" s="51" t="s">
        <v>51</v>
      </c>
      <c r="H87" s="1021"/>
      <c r="I87" s="1021"/>
    </row>
    <row r="88" spans="1:13" ht="30.75" customHeight="1" x14ac:dyDescent="0.25">
      <c r="A88" s="1022" t="s">
        <v>52</v>
      </c>
      <c r="B88" s="1009" t="s">
        <v>53</v>
      </c>
      <c r="C88" s="997" t="s">
        <v>15</v>
      </c>
      <c r="D88" s="997" t="s">
        <v>16</v>
      </c>
      <c r="E88" s="12" t="s">
        <v>17</v>
      </c>
      <c r="F88" s="15" t="e">
        <f>ROUND('Современные повышение'!F88+'Современные повышение'!F88*10%,-3)</f>
        <v>#REF!</v>
      </c>
      <c r="G88" s="15" t="e">
        <f>ROUND('Современные повышение'!G88+'Современные повышение'!G88*10%,-3)</f>
        <v>#REF!</v>
      </c>
      <c r="H88" s="16">
        <v>19220</v>
      </c>
      <c r="I88" s="16">
        <v>20180</v>
      </c>
    </row>
    <row r="89" spans="1:13" ht="29.25" customHeight="1" x14ac:dyDescent="0.25">
      <c r="A89" s="1023"/>
      <c r="B89" s="1010"/>
      <c r="C89" s="998"/>
      <c r="D89" s="999"/>
      <c r="E89" s="19" t="s">
        <v>18</v>
      </c>
      <c r="F89" s="15" t="e">
        <f>ROUND('Современные повышение'!F89+'Современные повышение'!F89*10%,-3)</f>
        <v>#REF!</v>
      </c>
      <c r="G89" s="15" t="e">
        <f>ROUND('Современные повышение'!G89+'Современные повышение'!G89*10%,-3)</f>
        <v>#REF!</v>
      </c>
      <c r="H89" s="16">
        <v>34950</v>
      </c>
      <c r="I89" s="16">
        <v>35910</v>
      </c>
    </row>
    <row r="90" spans="1:13" ht="30.75" customHeight="1" x14ac:dyDescent="0.25">
      <c r="A90" s="1023"/>
      <c r="B90" s="1010"/>
      <c r="C90" s="998"/>
      <c r="D90" s="997" t="s">
        <v>19</v>
      </c>
      <c r="E90" s="12" t="s">
        <v>17</v>
      </c>
      <c r="F90" s="15" t="e">
        <f>ROUND('Современные повышение'!F90+'Современные повышение'!F90*10%,-3)</f>
        <v>#REF!</v>
      </c>
      <c r="G90" s="15" t="e">
        <f>ROUND('Современные повышение'!G90+'Современные повышение'!G90*10%,-3)</f>
        <v>#REF!</v>
      </c>
      <c r="H90" s="16">
        <v>22560</v>
      </c>
      <c r="I90" s="16">
        <v>23720</v>
      </c>
    </row>
    <row r="91" spans="1:13" ht="29.25" customHeight="1" x14ac:dyDescent="0.25">
      <c r="A91" s="1024"/>
      <c r="B91" s="1011"/>
      <c r="C91" s="999"/>
      <c r="D91" s="999"/>
      <c r="E91" s="19" t="s">
        <v>18</v>
      </c>
      <c r="F91" s="15" t="e">
        <f>ROUND('Современные повышение'!F91+'Современные повышение'!F91*10%,-3)</f>
        <v>#REF!</v>
      </c>
      <c r="G91" s="15" t="e">
        <f>ROUND('Современные повышение'!G91+'Современные повышение'!G91*10%,-3)</f>
        <v>#REF!</v>
      </c>
      <c r="H91" s="16">
        <v>38290</v>
      </c>
      <c r="I91" s="16">
        <v>39450</v>
      </c>
      <c r="M91" s="52"/>
    </row>
    <row r="92" spans="1:13" s="53" customFormat="1" ht="29.25" customHeight="1" x14ac:dyDescent="0.25">
      <c r="A92" s="1025" t="s">
        <v>54</v>
      </c>
      <c r="B92" s="1026"/>
      <c r="C92" s="1026"/>
      <c r="D92" s="1026"/>
      <c r="E92" s="1026"/>
      <c r="F92" s="1026"/>
      <c r="G92" s="1027"/>
      <c r="H92" s="54"/>
      <c r="I92" s="54"/>
    </row>
    <row r="93" spans="1:13" ht="29.25" customHeight="1" x14ac:dyDescent="0.25">
      <c r="A93" s="1000"/>
      <c r="B93" s="1001"/>
      <c r="C93" s="1001"/>
      <c r="D93" s="1001"/>
      <c r="E93" s="1028"/>
      <c r="F93" s="25" t="s">
        <v>28</v>
      </c>
      <c r="G93" s="25" t="s">
        <v>25</v>
      </c>
      <c r="H93" s="25" t="s">
        <v>55</v>
      </c>
      <c r="I93" s="55"/>
    </row>
    <row r="94" spans="1:13" ht="25.5" customHeight="1" x14ac:dyDescent="0.25">
      <c r="A94" s="991" t="s">
        <v>56</v>
      </c>
      <c r="B94" s="997" t="s">
        <v>30</v>
      </c>
      <c r="C94" s="997" t="s">
        <v>15</v>
      </c>
      <c r="D94" s="997" t="s">
        <v>16</v>
      </c>
      <c r="E94" s="12" t="s">
        <v>17</v>
      </c>
      <c r="F94" s="15">
        <f>ROUND('Современные повышение'!F94+'Современные повышение'!F94*10%,-3)</f>
        <v>40000</v>
      </c>
      <c r="G94" s="12" t="s">
        <v>57</v>
      </c>
      <c r="H94" s="12" t="s">
        <v>57</v>
      </c>
      <c r="I94" s="16">
        <v>16400</v>
      </c>
      <c r="J94" s="16" t="s">
        <v>57</v>
      </c>
      <c r="K94" s="16" t="s">
        <v>57</v>
      </c>
    </row>
    <row r="95" spans="1:13" ht="25.5" customHeight="1" x14ac:dyDescent="0.25">
      <c r="A95" s="1007"/>
      <c r="B95" s="998"/>
      <c r="C95" s="998"/>
      <c r="D95" s="999"/>
      <c r="E95" s="19" t="s">
        <v>18</v>
      </c>
      <c r="F95" s="15">
        <f>ROUND('Современные повышение'!F95+'Современные повышение'!F95*10%,-3)</f>
        <v>59000</v>
      </c>
      <c r="G95" s="12" t="s">
        <v>57</v>
      </c>
      <c r="H95" s="12" t="s">
        <v>57</v>
      </c>
      <c r="I95" s="16">
        <v>24780</v>
      </c>
      <c r="J95" s="16" t="s">
        <v>57</v>
      </c>
      <c r="K95" s="16" t="s">
        <v>57</v>
      </c>
    </row>
    <row r="96" spans="1:13" ht="25.5" customHeight="1" x14ac:dyDescent="0.25">
      <c r="A96" s="1007"/>
      <c r="B96" s="998"/>
      <c r="C96" s="998"/>
      <c r="D96" s="997" t="s">
        <v>19</v>
      </c>
      <c r="E96" s="12" t="s">
        <v>17</v>
      </c>
      <c r="F96" s="15">
        <f>ROUND('Современные повышение'!F96+'Современные повышение'!F96*10%,-3)</f>
        <v>47000</v>
      </c>
      <c r="G96" s="12" t="s">
        <v>57</v>
      </c>
      <c r="H96" s="12" t="s">
        <v>57</v>
      </c>
      <c r="I96" s="16">
        <v>19680</v>
      </c>
      <c r="J96" s="16" t="s">
        <v>57</v>
      </c>
      <c r="K96" s="16" t="s">
        <v>57</v>
      </c>
    </row>
    <row r="97" spans="1:11" ht="25.5" customHeight="1" x14ac:dyDescent="0.25">
      <c r="A97" s="1007"/>
      <c r="B97" s="999"/>
      <c r="C97" s="999"/>
      <c r="D97" s="999"/>
      <c r="E97" s="19" t="s">
        <v>18</v>
      </c>
      <c r="F97" s="15">
        <f>ROUND('Современные повышение'!F97+'Современные повышение'!F97*10%,-3)</f>
        <v>68000</v>
      </c>
      <c r="G97" s="12" t="s">
        <v>57</v>
      </c>
      <c r="H97" s="12" t="s">
        <v>57</v>
      </c>
      <c r="I97" s="16">
        <v>28060</v>
      </c>
      <c r="J97" s="16" t="s">
        <v>57</v>
      </c>
      <c r="K97" s="16" t="s">
        <v>57</v>
      </c>
    </row>
    <row r="98" spans="1:11" ht="25.5" customHeight="1" x14ac:dyDescent="0.25">
      <c r="A98" s="1007"/>
      <c r="B98" s="997" t="s">
        <v>23</v>
      </c>
      <c r="C98" s="997" t="s">
        <v>15</v>
      </c>
      <c r="D98" s="997" t="s">
        <v>16</v>
      </c>
      <c r="E98" s="12" t="s">
        <v>17</v>
      </c>
      <c r="F98" s="15">
        <f>ROUND('Современные повышение'!F98+'Современные повышение'!F98*10%,-3)</f>
        <v>43000</v>
      </c>
      <c r="G98" s="15">
        <f>ROUND('Современные повышение'!G98+'Современные повышение'!G98*10%,-3)</f>
        <v>46000</v>
      </c>
      <c r="H98" s="15">
        <f>ROUND('Современные повышение'!H98+'Современные повышение'!H98*10%,-3)</f>
        <v>46000</v>
      </c>
      <c r="I98" s="16">
        <v>17700</v>
      </c>
      <c r="J98" s="16">
        <v>19240</v>
      </c>
      <c r="K98" s="16">
        <v>19040</v>
      </c>
    </row>
    <row r="99" spans="1:11" ht="25.5" customHeight="1" x14ac:dyDescent="0.25">
      <c r="A99" s="1007"/>
      <c r="B99" s="998"/>
      <c r="C99" s="998"/>
      <c r="D99" s="999"/>
      <c r="E99" s="19" t="s">
        <v>18</v>
      </c>
      <c r="F99" s="15">
        <f>ROUND('Современные повышение'!F99+'Современные повышение'!F99*10%,-3)</f>
        <v>65000</v>
      </c>
      <c r="G99" s="15">
        <f>ROUND('Современные повышение'!G99+'Современные повышение'!G99*10%,-3)</f>
        <v>72000</v>
      </c>
      <c r="H99" s="15">
        <f>ROUND('Современные повышение'!H99+'Современные повышение'!H99*10%,-3)</f>
        <v>75000</v>
      </c>
      <c r="I99" s="16">
        <v>26670</v>
      </c>
      <c r="J99" s="16">
        <v>29625</v>
      </c>
      <c r="K99" s="16">
        <v>30765</v>
      </c>
    </row>
    <row r="100" spans="1:11" ht="25.5" customHeight="1" x14ac:dyDescent="0.25">
      <c r="A100" s="1007"/>
      <c r="B100" s="998"/>
      <c r="C100" s="998"/>
      <c r="D100" s="997" t="s">
        <v>19</v>
      </c>
      <c r="E100" s="12" t="s">
        <v>17</v>
      </c>
      <c r="F100" s="15">
        <f>ROUND('Современные повышение'!F100+'Современные повышение'!F100*10%,-3)</f>
        <v>52000</v>
      </c>
      <c r="G100" s="15">
        <f>ROUND('Современные повышение'!G100+'Современные повышение'!G100*10%,-3)</f>
        <v>56000</v>
      </c>
      <c r="H100" s="15">
        <f>ROUND('Современные повышение'!H100+'Современные повышение'!H100*10%,-3)</f>
        <v>55000</v>
      </c>
      <c r="I100" s="16">
        <v>21240</v>
      </c>
      <c r="J100" s="16">
        <v>23090</v>
      </c>
      <c r="K100" s="16">
        <v>22850</v>
      </c>
    </row>
    <row r="101" spans="1:11" ht="25.5" customHeight="1" x14ac:dyDescent="0.25">
      <c r="A101" s="1008"/>
      <c r="B101" s="999"/>
      <c r="C101" s="999"/>
      <c r="D101" s="999"/>
      <c r="E101" s="19" t="s">
        <v>18</v>
      </c>
      <c r="F101" s="15">
        <f>ROUND('Современные повышение'!F101+'Современные повышение'!F101*10%,-3)</f>
        <v>73000</v>
      </c>
      <c r="G101" s="15">
        <f>ROUND('Современные повышение'!G101+'Современные повышение'!G101*10%,-3)</f>
        <v>81000</v>
      </c>
      <c r="H101" s="15">
        <f>ROUND('Современные повышение'!H101+'Современные повышение'!H101*10%,-3)</f>
        <v>84000</v>
      </c>
      <c r="I101" s="16">
        <v>30210</v>
      </c>
      <c r="J101" s="16">
        <v>33475</v>
      </c>
      <c r="K101" s="16">
        <v>34575</v>
      </c>
    </row>
    <row r="102" spans="1:11" s="56" customFormat="1" ht="48" customHeight="1" x14ac:dyDescent="0.25">
      <c r="A102" s="1029" t="s">
        <v>58</v>
      </c>
      <c r="B102" s="1029"/>
      <c r="C102" s="1029"/>
      <c r="D102" s="1029"/>
      <c r="E102" s="1029"/>
      <c r="F102" s="1029"/>
      <c r="G102" s="1029"/>
      <c r="H102" s="1029"/>
      <c r="I102" s="57"/>
    </row>
    <row r="103" spans="1:11" s="56" customFormat="1" ht="48" customHeight="1" x14ac:dyDescent="0.25">
      <c r="A103" s="58"/>
      <c r="B103" s="58"/>
      <c r="C103" s="58"/>
      <c r="D103" s="58"/>
      <c r="E103" s="58"/>
      <c r="F103" s="58"/>
      <c r="G103" s="58"/>
      <c r="H103" s="58"/>
      <c r="I103" s="57"/>
    </row>
    <row r="104" spans="1:11" s="56" customFormat="1" ht="48" customHeight="1" x14ac:dyDescent="0.25">
      <c r="A104" s="59"/>
      <c r="B104" s="59"/>
      <c r="C104" s="59"/>
      <c r="D104" s="59"/>
      <c r="E104" s="59"/>
      <c r="F104" s="59"/>
      <c r="G104" s="59"/>
      <c r="H104" s="59"/>
      <c r="I104" s="57"/>
    </row>
    <row r="105" spans="1:11" ht="16.5" customHeight="1" x14ac:dyDescent="0.25">
      <c r="A105" s="1005"/>
      <c r="B105" s="1006"/>
      <c r="C105" s="1006"/>
      <c r="D105" s="1006"/>
      <c r="E105" s="1030"/>
      <c r="F105" s="20" t="s">
        <v>28</v>
      </c>
      <c r="G105" s="20" t="s">
        <v>42</v>
      </c>
      <c r="H105" s="20"/>
    </row>
    <row r="106" spans="1:11" ht="25.5" customHeight="1" x14ac:dyDescent="0.25">
      <c r="A106" s="991" t="s">
        <v>59</v>
      </c>
      <c r="B106" s="997" t="s">
        <v>30</v>
      </c>
      <c r="C106" s="997" t="s">
        <v>15</v>
      </c>
      <c r="D106" s="997" t="s">
        <v>16</v>
      </c>
      <c r="E106" s="12" t="s">
        <v>17</v>
      </c>
      <c r="F106" s="15">
        <f>ROUND('Современные повышение'!F106+'Современные повышение'!F106*10%,-3)</f>
        <v>33000</v>
      </c>
      <c r="G106" s="15" t="e">
        <f>ROUND('Современные повышение'!G106+'Современные повышение'!G106*10%,-3)</f>
        <v>#VALUE!</v>
      </c>
      <c r="H106" s="12" t="s">
        <v>57</v>
      </c>
      <c r="I106" s="16">
        <v>13450</v>
      </c>
      <c r="J106" s="16">
        <v>17080</v>
      </c>
      <c r="K106" s="16" t="s">
        <v>57</v>
      </c>
    </row>
    <row r="107" spans="1:11" ht="25.5" customHeight="1" x14ac:dyDescent="0.25">
      <c r="A107" s="992"/>
      <c r="B107" s="998"/>
      <c r="C107" s="998"/>
      <c r="D107" s="999"/>
      <c r="E107" s="19" t="s">
        <v>18</v>
      </c>
      <c r="F107" s="15">
        <f>ROUND('Современные повышение'!F107+'Современные повышение'!F107*10%,-3)</f>
        <v>53000</v>
      </c>
      <c r="G107" s="15" t="e">
        <f>ROUND('Современные повышение'!G107+'Современные повышение'!G107*10%,-3)</f>
        <v>#VALUE!</v>
      </c>
      <c r="H107" s="12" t="s">
        <v>57</v>
      </c>
      <c r="I107" s="16">
        <v>21830</v>
      </c>
      <c r="J107" s="16">
        <v>25460</v>
      </c>
      <c r="K107" s="16" t="s">
        <v>57</v>
      </c>
    </row>
    <row r="108" spans="1:11" ht="25.5" customHeight="1" x14ac:dyDescent="0.25">
      <c r="A108" s="992"/>
      <c r="B108" s="998"/>
      <c r="C108" s="998"/>
      <c r="D108" s="997" t="s">
        <v>19</v>
      </c>
      <c r="E108" s="12" t="s">
        <v>17</v>
      </c>
      <c r="F108" s="15">
        <f>ROUND('Современные повышение'!F108+'Современные повышение'!F108*10%,-3)</f>
        <v>45000</v>
      </c>
      <c r="G108" s="15" t="e">
        <f>ROUND('Современные повышение'!G108+'Современные повышение'!G108*10%,-3)</f>
        <v>#VALUE!</v>
      </c>
      <c r="H108" s="12" t="s">
        <v>57</v>
      </c>
      <c r="I108" s="16">
        <v>16140</v>
      </c>
      <c r="J108" s="16">
        <v>20500</v>
      </c>
      <c r="K108" s="16" t="s">
        <v>57</v>
      </c>
    </row>
    <row r="109" spans="1:11" ht="25.5" customHeight="1" x14ac:dyDescent="0.25">
      <c r="A109" s="992"/>
      <c r="B109" s="999"/>
      <c r="C109" s="999"/>
      <c r="D109" s="999"/>
      <c r="E109" s="19" t="s">
        <v>18</v>
      </c>
      <c r="F109" s="15">
        <f>ROUND('Современные повышение'!F109+'Современные повышение'!F109*10%,-3)</f>
        <v>65000</v>
      </c>
      <c r="G109" s="15" t="e">
        <f>ROUND('Современные повышение'!G109+'Современные повышение'!G109*10%,-3)</f>
        <v>#VALUE!</v>
      </c>
      <c r="H109" s="12" t="s">
        <v>57</v>
      </c>
      <c r="I109" s="16">
        <v>24520</v>
      </c>
      <c r="J109" s="16">
        <v>28880</v>
      </c>
      <c r="K109" s="16" t="s">
        <v>57</v>
      </c>
    </row>
    <row r="110" spans="1:11" ht="29.25" customHeight="1" x14ac:dyDescent="0.25">
      <c r="A110" s="992"/>
      <c r="B110" s="18"/>
      <c r="C110" s="18"/>
      <c r="D110" s="18"/>
      <c r="E110" s="19"/>
      <c r="F110" s="20" t="s">
        <v>28</v>
      </c>
      <c r="G110" s="25" t="s">
        <v>25</v>
      </c>
      <c r="H110" s="25" t="s">
        <v>55</v>
      </c>
      <c r="I110" s="43"/>
      <c r="J110" s="44"/>
      <c r="K110" s="44"/>
    </row>
    <row r="111" spans="1:11" ht="25.5" customHeight="1" x14ac:dyDescent="0.25">
      <c r="A111" s="992"/>
      <c r="B111" s="997" t="s">
        <v>23</v>
      </c>
      <c r="C111" s="997" t="s">
        <v>15</v>
      </c>
      <c r="D111" s="997" t="s">
        <v>16</v>
      </c>
      <c r="E111" s="12" t="s">
        <v>17</v>
      </c>
      <c r="F111" s="15">
        <f>ROUND('Современные повышение'!F111+'Современные повышение'!F111*10%,-3)</f>
        <v>39000</v>
      </c>
      <c r="G111" s="15">
        <f>ROUND('Современные повышение'!G111+'Современные повышение'!G111*10%,-3)</f>
        <v>43000</v>
      </c>
      <c r="H111" s="15">
        <f>ROUND('Современные повышение'!H111+'Современные повышение'!H111*10%,-3)</f>
        <v>43000</v>
      </c>
      <c r="I111" s="16">
        <v>16120</v>
      </c>
      <c r="J111" s="16">
        <v>17930</v>
      </c>
      <c r="K111" s="16">
        <v>17580</v>
      </c>
    </row>
    <row r="112" spans="1:11" ht="25.5" customHeight="1" x14ac:dyDescent="0.25">
      <c r="A112" s="992"/>
      <c r="B112" s="998"/>
      <c r="C112" s="998"/>
      <c r="D112" s="999"/>
      <c r="E112" s="19" t="s">
        <v>18</v>
      </c>
      <c r="F112" s="15">
        <f>ROUND('Современные повышение'!F112+'Современные повышение'!F112*10%,-3)</f>
        <v>61000</v>
      </c>
      <c r="G112" s="15">
        <f>ROUND('Современные повышение'!G112+'Современные повышение'!G112*10%,-3)</f>
        <v>68000</v>
      </c>
      <c r="H112" s="15">
        <f>ROUND('Современные повышение'!H112+'Современные повышение'!H112*10%,-3)</f>
        <v>70000</v>
      </c>
      <c r="I112" s="16">
        <v>25090</v>
      </c>
      <c r="J112" s="16">
        <v>28315</v>
      </c>
      <c r="K112" s="16">
        <v>29305</v>
      </c>
    </row>
    <row r="113" spans="1:13" ht="25.5" customHeight="1" x14ac:dyDescent="0.25">
      <c r="A113" s="992"/>
      <c r="B113" s="998"/>
      <c r="C113" s="998"/>
      <c r="D113" s="997" t="s">
        <v>19</v>
      </c>
      <c r="E113" s="12" t="s">
        <v>17</v>
      </c>
      <c r="F113" s="15">
        <f>ROUND('Современные повышение'!F113+'Современные повышение'!F113*10%,-3)</f>
        <v>53000</v>
      </c>
      <c r="G113" s="15">
        <f>ROUND('Современные повышение'!G113+'Современные повышение'!G113*10%,-3)</f>
        <v>58000</v>
      </c>
      <c r="H113" s="15">
        <f>ROUND('Современные повышение'!H113+'Современные повышение'!H113*10%,-3)</f>
        <v>57000</v>
      </c>
      <c r="I113" s="16">
        <v>19340</v>
      </c>
      <c r="J113" s="16">
        <v>21520</v>
      </c>
      <c r="K113" s="16">
        <v>21100</v>
      </c>
    </row>
    <row r="114" spans="1:13" ht="25.5" customHeight="1" x14ac:dyDescent="0.25">
      <c r="A114" s="993"/>
      <c r="B114" s="999"/>
      <c r="C114" s="999"/>
      <c r="D114" s="999"/>
      <c r="E114" s="19" t="s">
        <v>18</v>
      </c>
      <c r="F114" s="15">
        <f>ROUND('Современные повышение'!F114+'Современные повышение'!F114*10%,-3)</f>
        <v>75000</v>
      </c>
      <c r="G114" s="15">
        <f>ROUND('Современные повышение'!G114+'Современные повышение'!G114*10%,-3)</f>
        <v>79000</v>
      </c>
      <c r="H114" s="15">
        <f>ROUND('Современные повышение'!H114+'Современные повышение'!H114*10%,-3)</f>
        <v>57000</v>
      </c>
      <c r="I114" s="16">
        <v>28310</v>
      </c>
      <c r="J114" s="16">
        <v>31905</v>
      </c>
      <c r="K114" s="16">
        <v>32825</v>
      </c>
    </row>
    <row r="115" spans="1:13" ht="15" customHeight="1" x14ac:dyDescent="0.25">
      <c r="A115" s="1031" t="s">
        <v>58</v>
      </c>
      <c r="B115" s="1031"/>
      <c r="C115" s="1031"/>
      <c r="D115" s="1031"/>
      <c r="E115" s="1031"/>
      <c r="F115" s="1031"/>
      <c r="G115" s="1031"/>
      <c r="H115" s="1031"/>
    </row>
    <row r="116" spans="1:13" ht="15" hidden="1" customHeight="1" x14ac:dyDescent="0.25"/>
    <row r="117" spans="1:13" ht="15" hidden="1" customHeight="1" x14ac:dyDescent="0.25"/>
    <row r="118" spans="1:13" hidden="1" x14ac:dyDescent="0.25"/>
    <row r="119" spans="1:13" x14ac:dyDescent="0.25">
      <c r="A119" s="1032"/>
      <c r="B119" s="1033"/>
      <c r="C119" s="1033"/>
      <c r="D119" s="1033"/>
      <c r="E119" s="1034"/>
      <c r="F119" s="1037" t="s">
        <v>60</v>
      </c>
      <c r="G119" s="1038"/>
      <c r="H119" s="1039" t="s">
        <v>61</v>
      </c>
      <c r="I119" s="1040"/>
    </row>
    <row r="120" spans="1:13" ht="15" customHeight="1" x14ac:dyDescent="0.25">
      <c r="A120" s="1017"/>
      <c r="B120" s="1035"/>
      <c r="C120" s="1035"/>
      <c r="D120" s="1035"/>
      <c r="E120" s="1036"/>
      <c r="F120" s="25" t="s">
        <v>28</v>
      </c>
      <c r="G120" s="20" t="s">
        <v>42</v>
      </c>
      <c r="H120" s="61" t="s">
        <v>28</v>
      </c>
      <c r="I120" s="20" t="s">
        <v>42</v>
      </c>
    </row>
    <row r="121" spans="1:13" ht="25.5" customHeight="1" x14ac:dyDescent="0.25">
      <c r="A121" s="991" t="s">
        <v>62</v>
      </c>
      <c r="B121" s="997" t="s">
        <v>30</v>
      </c>
      <c r="C121" s="997" t="s">
        <v>15</v>
      </c>
      <c r="D121" s="997" t="s">
        <v>16</v>
      </c>
      <c r="E121" s="12" t="s">
        <v>17</v>
      </c>
      <c r="F121" s="15" t="e">
        <f>ROUND('Современные повышение'!F121+'Современные повышение'!F121*10%,-3)</f>
        <v>#REF!</v>
      </c>
      <c r="G121" s="15" t="e">
        <f>ROUND('Современные повышение'!G121+'Современные повышение'!G121*10%,-3)</f>
        <v>#REF!</v>
      </c>
      <c r="H121" s="15" t="e">
        <f>ROUND('Современные повышение'!H121+'Современные повышение'!H121*10%,-3)</f>
        <v>#REF!</v>
      </c>
      <c r="I121" s="15" t="e">
        <f>ROUND('Современные повышение'!I121+'Современные повышение'!I121*10%,-3)</f>
        <v>#REF!</v>
      </c>
      <c r="J121" s="16">
        <v>11390</v>
      </c>
      <c r="K121" s="16">
        <v>15020</v>
      </c>
      <c r="L121" s="16">
        <v>13700</v>
      </c>
      <c r="M121" s="12">
        <v>17330</v>
      </c>
    </row>
    <row r="122" spans="1:13" ht="25.5" customHeight="1" x14ac:dyDescent="0.25">
      <c r="A122" s="992"/>
      <c r="B122" s="998"/>
      <c r="C122" s="998"/>
      <c r="D122" s="999"/>
      <c r="E122" s="19" t="s">
        <v>18</v>
      </c>
      <c r="F122" s="15" t="e">
        <f>ROUND('Современные повышение'!F122+'Современные повышение'!F122*10%,-3)</f>
        <v>#REF!</v>
      </c>
      <c r="G122" s="15" t="e">
        <f>ROUND('Современные повышение'!G122+'Современные повышение'!G122*10%,-3)</f>
        <v>#REF!</v>
      </c>
      <c r="H122" s="15" t="e">
        <f>ROUND('Современные повышение'!H122+'Современные повышение'!H122*10%,-3)</f>
        <v>#REF!</v>
      </c>
      <c r="I122" s="15" t="e">
        <f>ROUND('Современные повышение'!I122+'Современные повышение'!I122*10%,-3)</f>
        <v>#REF!</v>
      </c>
      <c r="J122" s="16">
        <v>19770</v>
      </c>
      <c r="K122" s="16">
        <v>23400</v>
      </c>
      <c r="L122" s="16">
        <v>22080</v>
      </c>
      <c r="M122" s="62">
        <v>25710</v>
      </c>
    </row>
    <row r="123" spans="1:13" ht="25.5" customHeight="1" x14ac:dyDescent="0.25">
      <c r="A123" s="992"/>
      <c r="B123" s="998"/>
      <c r="C123" s="998"/>
      <c r="D123" s="997" t="s">
        <v>19</v>
      </c>
      <c r="E123" s="12" t="s">
        <v>17</v>
      </c>
      <c r="F123" s="15" t="e">
        <f>ROUND('Современные повышение'!F123+'Современные повышение'!F123*10%,-3)</f>
        <v>#REF!</v>
      </c>
      <c r="G123" s="15" t="e">
        <f>ROUND('Современные повышение'!G123+'Современные повышение'!G123*10%,-3)</f>
        <v>#REF!</v>
      </c>
      <c r="H123" s="15" t="e">
        <f>ROUND('Современные повышение'!H123+'Современные повышение'!H123*10%,-3)</f>
        <v>#REF!</v>
      </c>
      <c r="I123" s="15" t="e">
        <f>ROUND('Современные повышение'!I123+'Современные повышение'!I123*10%,-3)</f>
        <v>#REF!</v>
      </c>
      <c r="J123" s="16">
        <v>13670</v>
      </c>
      <c r="K123" s="16">
        <v>18020</v>
      </c>
      <c r="L123" s="16">
        <v>16440</v>
      </c>
      <c r="M123" s="12">
        <v>20800</v>
      </c>
    </row>
    <row r="124" spans="1:13" ht="25.5" customHeight="1" x14ac:dyDescent="0.25">
      <c r="A124" s="992"/>
      <c r="B124" s="999"/>
      <c r="C124" s="999"/>
      <c r="D124" s="999"/>
      <c r="E124" s="19" t="s">
        <v>18</v>
      </c>
      <c r="F124" s="15" t="e">
        <f>ROUND('Современные повышение'!F124+'Современные повышение'!F124*10%,-3)</f>
        <v>#REF!</v>
      </c>
      <c r="G124" s="15" t="e">
        <f>ROUND('Современные повышение'!G124+'Современные повышение'!G124*10%,-3)</f>
        <v>#REF!</v>
      </c>
      <c r="H124" s="15" t="e">
        <f>ROUND('Современные повышение'!H124+'Современные повышение'!H124*10%,-3)</f>
        <v>#REF!</v>
      </c>
      <c r="I124" s="15" t="e">
        <f>ROUND('Современные повышение'!I124+'Современные повышение'!I124*10%,-3)</f>
        <v>#REF!</v>
      </c>
      <c r="J124" s="16">
        <v>22050</v>
      </c>
      <c r="K124" s="16">
        <v>26400</v>
      </c>
      <c r="L124" s="16">
        <v>24820</v>
      </c>
      <c r="M124" s="62">
        <v>29180</v>
      </c>
    </row>
    <row r="125" spans="1:13" ht="15" customHeight="1" x14ac:dyDescent="0.25">
      <c r="A125" s="992"/>
      <c r="B125" s="18"/>
      <c r="C125" s="18"/>
      <c r="D125" s="18"/>
      <c r="E125" s="19"/>
      <c r="F125" s="25" t="s">
        <v>28</v>
      </c>
      <c r="G125" s="25" t="s">
        <v>25</v>
      </c>
      <c r="H125" s="61" t="s">
        <v>28</v>
      </c>
      <c r="I125" s="61" t="s">
        <v>25</v>
      </c>
      <c r="J125" s="44"/>
      <c r="K125" s="44"/>
      <c r="L125" s="44"/>
    </row>
    <row r="126" spans="1:13" ht="25.5" customHeight="1" x14ac:dyDescent="0.25">
      <c r="A126" s="992"/>
      <c r="B126" s="997" t="s">
        <v>23</v>
      </c>
      <c r="C126" s="997" t="s">
        <v>15</v>
      </c>
      <c r="D126" s="997" t="s">
        <v>16</v>
      </c>
      <c r="E126" s="12" t="s">
        <v>17</v>
      </c>
      <c r="F126" s="15" t="e">
        <f>ROUND('Современные повышение'!F126+'Современные повышение'!F126*10%,-3)</f>
        <v>#REF!</v>
      </c>
      <c r="G126" s="15" t="e">
        <f>ROUND('Современные повышение'!G126+'Современные повышение'!G126*10%,-3)</f>
        <v>#REF!</v>
      </c>
      <c r="H126" s="15" t="e">
        <f>ROUND('Современные повышение'!H126+'Современные повышение'!H126*10%,-3)</f>
        <v>#REF!</v>
      </c>
      <c r="I126" s="15" t="e">
        <f>ROUND('Современные повышение'!I126+'Современные повышение'!I126*10%,-3)</f>
        <v>#REF!</v>
      </c>
      <c r="J126" s="16">
        <v>13860</v>
      </c>
      <c r="K126" s="16">
        <v>15510</v>
      </c>
      <c r="L126" s="16">
        <v>16170</v>
      </c>
      <c r="M126" s="12">
        <v>17820</v>
      </c>
    </row>
    <row r="127" spans="1:13" ht="25.5" customHeight="1" x14ac:dyDescent="0.25">
      <c r="A127" s="992"/>
      <c r="B127" s="998"/>
      <c r="C127" s="998"/>
      <c r="D127" s="999"/>
      <c r="E127" s="19" t="s">
        <v>18</v>
      </c>
      <c r="F127" s="15" t="e">
        <f>ROUND('Современные повышение'!F127+'Современные повышение'!F127*10%,-3)</f>
        <v>#REF!</v>
      </c>
      <c r="G127" s="15" t="e">
        <f>ROUND('Современные повышение'!G127+'Современные повышение'!G127*10%,-3)</f>
        <v>#REF!</v>
      </c>
      <c r="H127" s="15" t="e">
        <f>ROUND('Современные повышение'!H127+'Современные повышение'!H127*10%,-3)</f>
        <v>#REF!</v>
      </c>
      <c r="I127" s="15" t="e">
        <f>ROUND('Современные повышение'!I127+'Современные повышение'!I127*10%,-3)</f>
        <v>#REF!</v>
      </c>
      <c r="J127" s="16">
        <v>22830</v>
      </c>
      <c r="K127" s="16">
        <v>25895</v>
      </c>
      <c r="L127" s="16">
        <v>25140</v>
      </c>
      <c r="M127" s="62">
        <v>28205</v>
      </c>
    </row>
    <row r="128" spans="1:13" ht="25.5" customHeight="1" x14ac:dyDescent="0.25">
      <c r="A128" s="992"/>
      <c r="B128" s="998"/>
      <c r="C128" s="998"/>
      <c r="D128" s="997" t="s">
        <v>19</v>
      </c>
      <c r="E128" s="12" t="s">
        <v>17</v>
      </c>
      <c r="F128" s="15" t="e">
        <f>ROUND('Современные повышение'!F128+'Современные повышение'!F128*10%,-3)</f>
        <v>#REF!</v>
      </c>
      <c r="G128" s="15" t="e">
        <f>ROUND('Современные повышение'!G128+'Современные повышение'!G128*10%,-3)</f>
        <v>#REF!</v>
      </c>
      <c r="H128" s="15" t="e">
        <f>ROUND('Современные повышение'!H128+'Современные повышение'!H128*10%,-3)</f>
        <v>#REF!</v>
      </c>
      <c r="I128" s="15" t="e">
        <f>ROUND('Современные повышение'!I128+'Современные повышение'!I128*10%,-3)</f>
        <v>#REF!</v>
      </c>
      <c r="J128" s="16">
        <v>16630</v>
      </c>
      <c r="K128" s="16">
        <v>18610</v>
      </c>
      <c r="L128" s="16">
        <v>19400</v>
      </c>
      <c r="M128" s="12">
        <v>21380</v>
      </c>
    </row>
    <row r="129" spans="1:13" ht="25.5" customHeight="1" x14ac:dyDescent="0.25">
      <c r="A129" s="993"/>
      <c r="B129" s="999"/>
      <c r="C129" s="999"/>
      <c r="D129" s="999"/>
      <c r="E129" s="19" t="s">
        <v>18</v>
      </c>
      <c r="F129" s="15" t="e">
        <f>ROUND('Современные повышение'!F129+'Современные повышение'!F129*10%,-3)</f>
        <v>#REF!</v>
      </c>
      <c r="G129" s="15" t="e">
        <f>ROUND('Современные повышение'!G129+'Современные повышение'!G129*10%,-3)</f>
        <v>#REF!</v>
      </c>
      <c r="H129" s="15" t="e">
        <f>ROUND('Современные повышение'!H129+'Современные повышение'!H129*10%,-3)</f>
        <v>#REF!</v>
      </c>
      <c r="I129" s="15" t="e">
        <f>ROUND('Современные повышение'!I129+'Современные повышение'!I129*10%,-3)</f>
        <v>#REF!</v>
      </c>
      <c r="J129" s="16">
        <v>25600</v>
      </c>
      <c r="K129" s="16">
        <v>28995</v>
      </c>
      <c r="L129" s="16">
        <v>28370</v>
      </c>
      <c r="M129" s="62">
        <v>31765</v>
      </c>
    </row>
    <row r="130" spans="1:13" ht="15" customHeight="1" x14ac:dyDescent="0.25">
      <c r="A130" s="1031" t="s">
        <v>44</v>
      </c>
      <c r="B130" s="1031"/>
      <c r="C130" s="1031"/>
      <c r="D130" s="1031"/>
      <c r="E130" s="1031"/>
      <c r="F130" s="1031"/>
      <c r="G130" s="1031"/>
      <c r="H130" s="1031"/>
      <c r="I130" s="1031"/>
    </row>
    <row r="132" spans="1:13" ht="21" x14ac:dyDescent="0.35">
      <c r="A132" s="63" t="s">
        <v>63</v>
      </c>
    </row>
  </sheetData>
  <mergeCells count="118">
    <mergeCell ref="A130:I130"/>
    <mergeCell ref="A115:H115"/>
    <mergeCell ref="A119:E120"/>
    <mergeCell ref="F119:G119"/>
    <mergeCell ref="H119:I119"/>
    <mergeCell ref="A121:A129"/>
    <mergeCell ref="B121:B124"/>
    <mergeCell ref="C121:C124"/>
    <mergeCell ref="D121:D122"/>
    <mergeCell ref="D123:D124"/>
    <mergeCell ref="B126:B129"/>
    <mergeCell ref="C126:C129"/>
    <mergeCell ref="D126:D127"/>
    <mergeCell ref="D128:D129"/>
    <mergeCell ref="A102:H102"/>
    <mergeCell ref="A105:E105"/>
    <mergeCell ref="A106:A114"/>
    <mergeCell ref="B106:B109"/>
    <mergeCell ref="C106:C109"/>
    <mergeCell ref="D106:D107"/>
    <mergeCell ref="D108:D109"/>
    <mergeCell ref="B111:B114"/>
    <mergeCell ref="C111:C114"/>
    <mergeCell ref="D111:D112"/>
    <mergeCell ref="D113:D114"/>
    <mergeCell ref="A92:G92"/>
    <mergeCell ref="A93:E93"/>
    <mergeCell ref="A94:A101"/>
    <mergeCell ref="B94:B97"/>
    <mergeCell ref="C94:C97"/>
    <mergeCell ref="D94:D95"/>
    <mergeCell ref="D96:D97"/>
    <mergeCell ref="B98:B101"/>
    <mergeCell ref="C98:C101"/>
    <mergeCell ref="D98:D99"/>
    <mergeCell ref="D100:D101"/>
    <mergeCell ref="F80:G80"/>
    <mergeCell ref="A82:A85"/>
    <mergeCell ref="B82:B85"/>
    <mergeCell ref="C82:C85"/>
    <mergeCell ref="D82:D83"/>
    <mergeCell ref="D84:D85"/>
    <mergeCell ref="A86:G86"/>
    <mergeCell ref="H87:I87"/>
    <mergeCell ref="A88:A91"/>
    <mergeCell ref="B88:B91"/>
    <mergeCell ref="C88:C91"/>
    <mergeCell ref="D88:D89"/>
    <mergeCell ref="D90:D91"/>
    <mergeCell ref="A73:E73"/>
    <mergeCell ref="A74:A77"/>
    <mergeCell ref="B74:B77"/>
    <mergeCell ref="C74:C77"/>
    <mergeCell ref="D74:D75"/>
    <mergeCell ref="D76:D77"/>
    <mergeCell ref="A80:A81"/>
    <mergeCell ref="B80:B81"/>
    <mergeCell ref="C80:D80"/>
    <mergeCell ref="E80:E81"/>
    <mergeCell ref="A55:A58"/>
    <mergeCell ref="B55:B58"/>
    <mergeCell ref="C55:C58"/>
    <mergeCell ref="D55:D56"/>
    <mergeCell ref="D57:D58"/>
    <mergeCell ref="A59:F59"/>
    <mergeCell ref="A60:E60"/>
    <mergeCell ref="A61:A64"/>
    <mergeCell ref="B61:B64"/>
    <mergeCell ref="C61:C64"/>
    <mergeCell ref="D61:D62"/>
    <mergeCell ref="D63:D64"/>
    <mergeCell ref="A47:D47"/>
    <mergeCell ref="E47:F47"/>
    <mergeCell ref="A48:A51"/>
    <mergeCell ref="B48:B51"/>
    <mergeCell ref="C48:C51"/>
    <mergeCell ref="D48:D49"/>
    <mergeCell ref="D50:D51"/>
    <mergeCell ref="A52:F52"/>
    <mergeCell ref="A54:D54"/>
    <mergeCell ref="A26:E26"/>
    <mergeCell ref="A27:A30"/>
    <mergeCell ref="B27:B30"/>
    <mergeCell ref="C27:C30"/>
    <mergeCell ref="D27:D28"/>
    <mergeCell ref="D29:D30"/>
    <mergeCell ref="A37:E37"/>
    <mergeCell ref="A38:A45"/>
    <mergeCell ref="B38:B41"/>
    <mergeCell ref="C38:C41"/>
    <mergeCell ref="D38:D39"/>
    <mergeCell ref="D40:D41"/>
    <mergeCell ref="B42:B45"/>
    <mergeCell ref="C42:C45"/>
    <mergeCell ref="D42:D43"/>
    <mergeCell ref="D44:D45"/>
    <mergeCell ref="A14:E14"/>
    <mergeCell ref="A15:A18"/>
    <mergeCell ref="B15:B18"/>
    <mergeCell ref="C15:C18"/>
    <mergeCell ref="D15:D16"/>
    <mergeCell ref="D17:D18"/>
    <mergeCell ref="A20:E20"/>
    <mergeCell ref="A21:A24"/>
    <mergeCell ref="B21:B24"/>
    <mergeCell ref="C21:C24"/>
    <mergeCell ref="D21:D22"/>
    <mergeCell ref="D23:D24"/>
    <mergeCell ref="A7:A8"/>
    <mergeCell ref="B7:B8"/>
    <mergeCell ref="C7:D7"/>
    <mergeCell ref="E7:E8"/>
    <mergeCell ref="F7:F8"/>
    <mergeCell ref="A9:A12"/>
    <mergeCell ref="B9:B12"/>
    <mergeCell ref="C9:C12"/>
    <mergeCell ref="D9:D10"/>
    <mergeCell ref="D11:D12"/>
  </mergeCells>
  <pageMargins left="0.70866141732283472" right="0.70866141732283472" top="0.74803149606299213" bottom="0.74803149606299213" header="0.31496062992125984" footer="0.31496062992125984"/>
  <pageSetup paperSize="9" scale="62" fitToHeight="0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L5"/>
  <sheetViews>
    <sheetView workbookViewId="0">
      <selection activeCell="K23" sqref="K23"/>
    </sheetView>
  </sheetViews>
  <sheetFormatPr defaultRowHeight="15" x14ac:dyDescent="0.25"/>
  <cols>
    <col min="2" max="2" width="11.42578125" customWidth="1"/>
    <col min="3" max="3" width="18.140625" customWidth="1"/>
  </cols>
  <sheetData>
    <row r="2" spans="2:12" x14ac:dyDescent="0.25">
      <c r="B2" t="s">
        <v>1154</v>
      </c>
      <c r="E2" t="s">
        <v>1155</v>
      </c>
      <c r="F2" t="s">
        <v>1156</v>
      </c>
      <c r="G2" s="574" t="s">
        <v>1157</v>
      </c>
      <c r="H2" t="s">
        <v>1158</v>
      </c>
      <c r="I2" t="s">
        <v>1159</v>
      </c>
      <c r="J2" t="s">
        <v>1160</v>
      </c>
      <c r="L2" t="s">
        <v>1161</v>
      </c>
    </row>
    <row r="3" spans="2:12" ht="27" customHeight="1" x14ac:dyDescent="0.25">
      <c r="B3" s="575"/>
      <c r="C3" s="576" t="s">
        <v>855</v>
      </c>
      <c r="D3" s="577" t="s">
        <v>1162</v>
      </c>
      <c r="E3" s="578">
        <v>2260</v>
      </c>
      <c r="F3" s="578">
        <v>2130</v>
      </c>
      <c r="G3" s="579">
        <v>2048</v>
      </c>
      <c r="H3" s="578">
        <v>1968</v>
      </c>
      <c r="I3" s="580">
        <v>2770</v>
      </c>
      <c r="J3" s="580">
        <v>2995</v>
      </c>
      <c r="L3">
        <f>ROUND((I3+J3)/2,-2)</f>
        <v>2900</v>
      </c>
    </row>
    <row r="4" spans="2:12" x14ac:dyDescent="0.25">
      <c r="B4" t="s">
        <v>1163</v>
      </c>
    </row>
    <row r="5" spans="2:12" ht="21" x14ac:dyDescent="0.25">
      <c r="B5" s="575"/>
      <c r="C5" s="576" t="s">
        <v>855</v>
      </c>
      <c r="D5" s="577" t="s">
        <v>1162</v>
      </c>
      <c r="E5" s="578" t="s">
        <v>57</v>
      </c>
      <c r="F5" s="578" t="s">
        <v>57</v>
      </c>
      <c r="G5" s="578">
        <v>2170</v>
      </c>
      <c r="H5" s="578" t="s">
        <v>57</v>
      </c>
      <c r="I5" s="580" t="s">
        <v>57</v>
      </c>
      <c r="J5" s="580" t="s">
        <v>57</v>
      </c>
      <c r="L5">
        <f>ROUND(G5+G5*80%,-2)</f>
        <v>3900</v>
      </c>
    </row>
  </sheetData>
  <conditionalFormatting sqref="I3:J3">
    <cfRule type="expression" priority="6" stopIfTrue="1">
      <formula>#REF!="нов"</formula>
    </cfRule>
  </conditionalFormatting>
  <conditionalFormatting sqref="I5:J5">
    <cfRule type="expression" priority="3" stopIfTrue="1">
      <formula>#REF!="нов"</formula>
    </cfRule>
  </conditionalFormatting>
  <conditionalFormatting sqref="I3:J3">
    <cfRule type="expression" dxfId="3" priority="5" stopIfTrue="1">
      <formula>#REF!="измен"</formula>
    </cfRule>
  </conditionalFormatting>
  <conditionalFormatting sqref="I3:J3">
    <cfRule type="expression" dxfId="2" priority="4" stopIfTrue="1">
      <formula>#REF!/#REF!&gt;1</formula>
    </cfRule>
  </conditionalFormatting>
  <conditionalFormatting sqref="I5:J5">
    <cfRule type="expression" dxfId="1" priority="2" stopIfTrue="1">
      <formula>#REF!="измен"</formula>
    </cfRule>
  </conditionalFormatting>
  <conditionalFormatting sqref="I5:J5">
    <cfRule type="expression" dxfId="0" priority="1" stopIfTrue="1">
      <formula>#REF!/#REF!&gt;1</formula>
    </cfRule>
  </conditionalFormatting>
  <pageMargins left="0.7" right="0.7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132"/>
  <sheetViews>
    <sheetView workbookViewId="0">
      <selection activeCell="F9" sqref="F9"/>
    </sheetView>
  </sheetViews>
  <sheetFormatPr defaultColWidth="9.140625" defaultRowHeight="15" x14ac:dyDescent="0.25"/>
  <cols>
    <col min="1" max="1" width="11.85546875" style="1" customWidth="1"/>
    <col min="2" max="7" width="11.28515625" style="1" customWidth="1"/>
    <col min="8" max="9" width="11.28515625" style="2" customWidth="1"/>
    <col min="10" max="19" width="9.140625" style="1" customWidth="1"/>
    <col min="20" max="16384" width="9.140625" style="1"/>
  </cols>
  <sheetData>
    <row r="1" spans="1:10" s="3" customFormat="1" ht="12" x14ac:dyDescent="0.2">
      <c r="A1" s="4"/>
      <c r="B1" s="5"/>
      <c r="C1" s="6"/>
      <c r="E1" s="6"/>
      <c r="F1" s="7" t="s">
        <v>0</v>
      </c>
    </row>
    <row r="2" spans="1:10" s="3" customFormat="1" ht="12" x14ac:dyDescent="0.2">
      <c r="A2" s="3" t="s">
        <v>64</v>
      </c>
      <c r="B2" s="5"/>
      <c r="C2" s="6"/>
      <c r="E2" s="6"/>
      <c r="F2" s="7" t="s">
        <v>2</v>
      </c>
    </row>
    <row r="3" spans="1:10" s="3" customFormat="1" ht="12" x14ac:dyDescent="0.2">
      <c r="A3" s="3" t="s">
        <v>3</v>
      </c>
      <c r="B3" s="5"/>
      <c r="C3" s="6"/>
      <c r="E3" s="6"/>
      <c r="F3" s="7" t="s">
        <v>65</v>
      </c>
    </row>
    <row r="4" spans="1:10" s="8" customFormat="1" ht="12.75" x14ac:dyDescent="0.2">
      <c r="H4" s="9"/>
      <c r="I4" s="9"/>
    </row>
    <row r="5" spans="1:10" ht="18.75" customHeight="1" x14ac:dyDescent="0.35">
      <c r="D5" s="10" t="s">
        <v>5</v>
      </c>
      <c r="J5" s="11"/>
    </row>
    <row r="6" spans="1:10" ht="10.5" customHeight="1" x14ac:dyDescent="0.25"/>
    <row r="7" spans="1:10" ht="17.25" customHeight="1" x14ac:dyDescent="0.25">
      <c r="A7" s="990" t="s">
        <v>6</v>
      </c>
      <c r="B7" s="990" t="s">
        <v>7</v>
      </c>
      <c r="C7" s="990" t="s">
        <v>8</v>
      </c>
      <c r="D7" s="990"/>
      <c r="E7" s="990" t="s">
        <v>9</v>
      </c>
      <c r="F7" s="990" t="s">
        <v>10</v>
      </c>
      <c r="G7" s="13"/>
      <c r="H7" s="14"/>
    </row>
    <row r="8" spans="1:10" x14ac:dyDescent="0.25">
      <c r="A8" s="990"/>
      <c r="B8" s="990"/>
      <c r="C8" s="12" t="s">
        <v>11</v>
      </c>
      <c r="D8" s="12" t="s">
        <v>12</v>
      </c>
      <c r="E8" s="990"/>
      <c r="F8" s="990"/>
      <c r="G8" s="13"/>
    </row>
    <row r="9" spans="1:10" ht="28.5" customHeight="1" x14ac:dyDescent="0.25">
      <c r="A9" s="991" t="s">
        <v>13</v>
      </c>
      <c r="B9" s="994" t="s">
        <v>14</v>
      </c>
      <c r="C9" s="997" t="s">
        <v>15</v>
      </c>
      <c r="D9" s="997" t="s">
        <v>16</v>
      </c>
      <c r="E9" s="12" t="s">
        <v>17</v>
      </c>
      <c r="F9" s="15">
        <f>ROUND(Современные!F9+Современные!F9*20%,-3)</f>
        <v>63000</v>
      </c>
      <c r="G9" s="16">
        <v>28550</v>
      </c>
      <c r="I9" s="17"/>
    </row>
    <row r="10" spans="1:10" ht="28.5" customHeight="1" x14ac:dyDescent="0.25">
      <c r="A10" s="992"/>
      <c r="B10" s="995"/>
      <c r="C10" s="998"/>
      <c r="D10" s="999"/>
      <c r="E10" s="19" t="s">
        <v>18</v>
      </c>
      <c r="F10" s="15">
        <f>ROUND(Современные!F10+Современные!F10*20%,-3)</f>
        <v>99000</v>
      </c>
      <c r="G10" s="16">
        <v>45395</v>
      </c>
      <c r="I10" s="17"/>
    </row>
    <row r="11" spans="1:10" ht="28.5" customHeight="1" x14ac:dyDescent="0.25">
      <c r="A11" s="992"/>
      <c r="B11" s="995"/>
      <c r="C11" s="998"/>
      <c r="D11" s="997" t="s">
        <v>19</v>
      </c>
      <c r="E11" s="12" t="s">
        <v>17</v>
      </c>
      <c r="F11" s="15">
        <f>ROUND(Современные!F11+Современные!F11*20%,-3)</f>
        <v>75000</v>
      </c>
      <c r="G11" s="16">
        <v>34260</v>
      </c>
      <c r="I11" s="17"/>
    </row>
    <row r="12" spans="1:10" ht="28.5" customHeight="1" x14ac:dyDescent="0.25">
      <c r="A12" s="993"/>
      <c r="B12" s="996"/>
      <c r="C12" s="999"/>
      <c r="D12" s="999"/>
      <c r="E12" s="19" t="s">
        <v>18</v>
      </c>
      <c r="F12" s="15">
        <f>ROUND(Современные!F12+Современные!F12*20%,-3)</f>
        <v>111000</v>
      </c>
      <c r="G12" s="16">
        <v>51105</v>
      </c>
      <c r="I12" s="17"/>
    </row>
    <row r="13" spans="1:10" ht="15" customHeight="1" x14ac:dyDescent="0.25">
      <c r="A13" s="21" t="s">
        <v>20</v>
      </c>
      <c r="B13" s="22"/>
      <c r="C13" s="22"/>
      <c r="D13" s="22"/>
      <c r="E13" s="22"/>
      <c r="F13" s="22"/>
      <c r="G13" s="23"/>
      <c r="I13" s="17"/>
    </row>
    <row r="14" spans="1:10" ht="15" customHeight="1" x14ac:dyDescent="0.25">
      <c r="A14" s="1000"/>
      <c r="B14" s="1001"/>
      <c r="C14" s="1001"/>
      <c r="D14" s="1001"/>
      <c r="E14" s="1001"/>
      <c r="F14" s="25" t="s">
        <v>21</v>
      </c>
      <c r="G14" s="26"/>
      <c r="H14" s="27"/>
      <c r="I14" s="27"/>
    </row>
    <row r="15" spans="1:10" ht="28.5" customHeight="1" x14ac:dyDescent="0.25">
      <c r="A15" s="1002" t="s">
        <v>22</v>
      </c>
      <c r="B15" s="1003" t="s">
        <v>23</v>
      </c>
      <c r="C15" s="990" t="s">
        <v>15</v>
      </c>
      <c r="D15" s="990" t="s">
        <v>16</v>
      </c>
      <c r="E15" s="12" t="s">
        <v>17</v>
      </c>
      <c r="F15" s="15">
        <f>ROUND(Современные!F23+Современные!F23*20%,-3)</f>
        <v>73000</v>
      </c>
      <c r="G15" s="16">
        <v>23460</v>
      </c>
      <c r="I15" s="17"/>
    </row>
    <row r="16" spans="1:10" ht="28.5" customHeight="1" x14ac:dyDescent="0.25">
      <c r="A16" s="1002"/>
      <c r="B16" s="1003"/>
      <c r="C16" s="990"/>
      <c r="D16" s="990"/>
      <c r="E16" s="19" t="s">
        <v>18</v>
      </c>
      <c r="F16" s="15">
        <f>ROUND(Современные!F24+Современные!F24*20%,-3)</f>
        <v>93000</v>
      </c>
      <c r="G16" s="16">
        <v>31840</v>
      </c>
      <c r="I16" s="17"/>
    </row>
    <row r="17" spans="1:11" ht="28.5" customHeight="1" x14ac:dyDescent="0.25">
      <c r="A17" s="1002"/>
      <c r="B17" s="1003"/>
      <c r="C17" s="990"/>
      <c r="D17" s="990" t="s">
        <v>19</v>
      </c>
      <c r="E17" s="12" t="s">
        <v>17</v>
      </c>
      <c r="F17" s="15">
        <f>ROUND(Современные!F25+Современные!F25*20%,-3)</f>
        <v>93000</v>
      </c>
      <c r="G17" s="16">
        <v>28150</v>
      </c>
      <c r="I17" s="17"/>
    </row>
    <row r="18" spans="1:11" ht="28.5" customHeight="1" x14ac:dyDescent="0.25">
      <c r="A18" s="1002"/>
      <c r="B18" s="1003"/>
      <c r="C18" s="990"/>
      <c r="D18" s="990"/>
      <c r="E18" s="19" t="s">
        <v>18</v>
      </c>
      <c r="F18" s="15">
        <f>ROUND(Современные!F26+Современные!F26*20%,-3)</f>
        <v>113000</v>
      </c>
      <c r="G18" s="16">
        <v>36530</v>
      </c>
      <c r="I18" s="17"/>
    </row>
    <row r="19" spans="1:11" ht="15" customHeight="1" x14ac:dyDescent="0.25">
      <c r="A19" s="28" t="s">
        <v>24</v>
      </c>
      <c r="B19" s="28"/>
      <c r="C19" s="28"/>
      <c r="D19" s="28"/>
      <c r="E19" s="29"/>
      <c r="F19" s="28"/>
      <c r="G19" s="23"/>
    </row>
    <row r="20" spans="1:11" ht="15" customHeight="1" x14ac:dyDescent="0.25">
      <c r="A20" s="1000"/>
      <c r="B20" s="1001"/>
      <c r="C20" s="1001"/>
      <c r="D20" s="1001"/>
      <c r="E20" s="1001"/>
      <c r="F20" s="25" t="s">
        <v>25</v>
      </c>
      <c r="G20" s="26"/>
      <c r="H20" s="27"/>
      <c r="I20" s="27"/>
    </row>
    <row r="21" spans="1:11" ht="28.5" customHeight="1" x14ac:dyDescent="0.25">
      <c r="A21" s="1004" t="s">
        <v>26</v>
      </c>
      <c r="B21" s="1003" t="s">
        <v>23</v>
      </c>
      <c r="C21" s="990" t="s">
        <v>15</v>
      </c>
      <c r="D21" s="990" t="s">
        <v>16</v>
      </c>
      <c r="E21" s="12" t="s">
        <v>17</v>
      </c>
      <c r="F21" s="15">
        <f>ROUND(Современные!F29+Современные!F29*20%,-3)</f>
        <v>56000</v>
      </c>
      <c r="G21" s="16">
        <v>25630</v>
      </c>
      <c r="I21" s="17"/>
    </row>
    <row r="22" spans="1:11" ht="28.5" customHeight="1" x14ac:dyDescent="0.25">
      <c r="A22" s="1004"/>
      <c r="B22" s="1003"/>
      <c r="C22" s="990"/>
      <c r="D22" s="990"/>
      <c r="E22" s="19" t="s">
        <v>18</v>
      </c>
      <c r="F22" s="15">
        <f>ROUND(Современные!F30+Современные!F30*20%,-3)</f>
        <v>79000</v>
      </c>
      <c r="G22" s="16">
        <v>36015</v>
      </c>
      <c r="H22" s="17"/>
      <c r="K22" s="30"/>
    </row>
    <row r="23" spans="1:11" ht="28.5" customHeight="1" x14ac:dyDescent="0.25">
      <c r="A23" s="1004"/>
      <c r="B23" s="1003"/>
      <c r="C23" s="990"/>
      <c r="D23" s="990" t="s">
        <v>19</v>
      </c>
      <c r="E23" s="12" t="s">
        <v>17</v>
      </c>
      <c r="F23" s="15">
        <f>ROUND(Современные!F31+Современные!F31*20%,-3)</f>
        <v>73000</v>
      </c>
      <c r="G23" s="16">
        <v>30760</v>
      </c>
      <c r="I23" s="31"/>
    </row>
    <row r="24" spans="1:11" ht="28.5" customHeight="1" x14ac:dyDescent="0.25">
      <c r="A24" s="1004"/>
      <c r="B24" s="1003"/>
      <c r="C24" s="990"/>
      <c r="D24" s="990"/>
      <c r="E24" s="19" t="s">
        <v>18</v>
      </c>
      <c r="F24" s="15">
        <f>ROUND(Современные!F32+Современные!F32*20%,-3)</f>
        <v>96000</v>
      </c>
      <c r="G24" s="16">
        <v>41145</v>
      </c>
      <c r="I24" s="17"/>
      <c r="K24" s="30"/>
    </row>
    <row r="25" spans="1:11" ht="15" customHeight="1" x14ac:dyDescent="0.25">
      <c r="A25" s="28" t="s">
        <v>27</v>
      </c>
      <c r="B25" s="28"/>
      <c r="C25" s="28"/>
      <c r="D25" s="28"/>
      <c r="E25" s="29"/>
      <c r="F25" s="28"/>
      <c r="G25" s="23"/>
    </row>
    <row r="26" spans="1:11" ht="15" customHeight="1" x14ac:dyDescent="0.25">
      <c r="A26" s="1000"/>
      <c r="B26" s="1001"/>
      <c r="C26" s="1001"/>
      <c r="D26" s="1001"/>
      <c r="E26" s="1001"/>
      <c r="F26" s="25" t="s">
        <v>28</v>
      </c>
      <c r="G26" s="26"/>
      <c r="H26" s="27"/>
      <c r="I26" s="27"/>
    </row>
    <row r="27" spans="1:11" ht="28.5" customHeight="1" x14ac:dyDescent="0.25">
      <c r="A27" s="1004" t="s">
        <v>29</v>
      </c>
      <c r="B27" s="990" t="s">
        <v>30</v>
      </c>
      <c r="C27" s="990" t="s">
        <v>15</v>
      </c>
      <c r="D27" s="990" t="s">
        <v>16</v>
      </c>
      <c r="E27" s="12" t="s">
        <v>17</v>
      </c>
      <c r="F27" s="15">
        <f>ROUND(Современные!F39+Современные!F39*20%,-3)</f>
        <v>56000</v>
      </c>
      <c r="G27" s="16">
        <v>25500</v>
      </c>
      <c r="I27" s="17"/>
    </row>
    <row r="28" spans="1:11" ht="28.5" customHeight="1" x14ac:dyDescent="0.25">
      <c r="A28" s="1004"/>
      <c r="B28" s="990"/>
      <c r="C28" s="990"/>
      <c r="D28" s="990"/>
      <c r="E28" s="19" t="s">
        <v>18</v>
      </c>
      <c r="F28" s="15">
        <f>ROUND(Современные!F40+Современные!F40*20%,-3)</f>
        <v>74000</v>
      </c>
      <c r="G28" s="16">
        <v>33880</v>
      </c>
      <c r="H28" s="17"/>
      <c r="K28" s="30"/>
    </row>
    <row r="29" spans="1:11" ht="28.5" customHeight="1" x14ac:dyDescent="0.25">
      <c r="A29" s="1004"/>
      <c r="B29" s="990"/>
      <c r="C29" s="990"/>
      <c r="D29" s="990" t="s">
        <v>19</v>
      </c>
      <c r="E29" s="12" t="s">
        <v>17</v>
      </c>
      <c r="F29" s="15">
        <f>ROUND(Современные!F41+Современные!F41*20%,-3)</f>
        <v>67000</v>
      </c>
      <c r="G29" s="16">
        <v>30600</v>
      </c>
      <c r="I29" s="31"/>
    </row>
    <row r="30" spans="1:11" ht="28.5" customHeight="1" x14ac:dyDescent="0.25">
      <c r="A30" s="1004"/>
      <c r="B30" s="990"/>
      <c r="C30" s="990"/>
      <c r="D30" s="990"/>
      <c r="E30" s="19" t="s">
        <v>18</v>
      </c>
      <c r="F30" s="15">
        <f>ROUND(Современные!F42+Современные!F42*20%,-3)</f>
        <v>86000</v>
      </c>
      <c r="G30" s="16">
        <v>38980</v>
      </c>
      <c r="I30" s="17"/>
      <c r="K30" s="30"/>
    </row>
    <row r="31" spans="1:11" ht="28.5" customHeight="1" x14ac:dyDescent="0.25">
      <c r="A31" s="32"/>
      <c r="B31" s="13"/>
      <c r="C31" s="13"/>
      <c r="D31" s="13"/>
      <c r="E31" s="33"/>
      <c r="F31" s="13"/>
      <c r="G31" s="16"/>
      <c r="I31" s="17"/>
      <c r="K31" s="30"/>
    </row>
    <row r="32" spans="1:11" ht="28.5" customHeight="1" x14ac:dyDescent="0.25">
      <c r="A32" s="32"/>
      <c r="B32" s="13"/>
      <c r="C32" s="13"/>
      <c r="D32" s="13"/>
      <c r="E32" s="33"/>
      <c r="F32" s="13"/>
      <c r="G32" s="16"/>
      <c r="I32" s="17"/>
      <c r="K32" s="30"/>
    </row>
    <row r="33" spans="1:11" ht="28.5" customHeight="1" x14ac:dyDescent="0.25">
      <c r="A33" s="32"/>
      <c r="B33" s="13"/>
      <c r="C33" s="13"/>
      <c r="D33" s="13"/>
      <c r="E33" s="33"/>
      <c r="F33" s="13"/>
      <c r="G33" s="16"/>
      <c r="I33" s="17"/>
      <c r="K33" s="30"/>
    </row>
    <row r="34" spans="1:11" ht="28.5" customHeight="1" x14ac:dyDescent="0.25">
      <c r="A34" s="32"/>
      <c r="B34" s="13"/>
      <c r="C34" s="13"/>
      <c r="D34" s="13"/>
      <c r="E34" s="33"/>
      <c r="F34" s="13"/>
      <c r="G34" s="16"/>
      <c r="I34" s="17"/>
      <c r="K34" s="30"/>
    </row>
    <row r="35" spans="1:11" ht="28.5" customHeight="1" x14ac:dyDescent="0.25">
      <c r="A35" s="32"/>
      <c r="B35" s="13"/>
      <c r="C35" s="13"/>
      <c r="D35" s="13"/>
      <c r="E35" s="33"/>
      <c r="F35" s="13"/>
      <c r="G35" s="16"/>
      <c r="I35" s="17"/>
      <c r="K35" s="30"/>
    </row>
    <row r="36" spans="1:11" ht="15" customHeight="1" x14ac:dyDescent="0.25">
      <c r="A36" s="22"/>
      <c r="B36" s="22"/>
      <c r="C36" s="22"/>
      <c r="D36" s="22"/>
      <c r="E36" s="22"/>
      <c r="F36" s="22"/>
      <c r="G36" s="23"/>
    </row>
    <row r="37" spans="1:11" ht="15" customHeight="1" x14ac:dyDescent="0.25">
      <c r="A37" s="1005"/>
      <c r="B37" s="1006"/>
      <c r="C37" s="1006"/>
      <c r="D37" s="1006"/>
      <c r="E37" s="1006"/>
      <c r="F37" s="20" t="s">
        <v>31</v>
      </c>
      <c r="G37" s="26"/>
      <c r="H37" s="27"/>
      <c r="I37" s="27"/>
    </row>
    <row r="38" spans="1:11" ht="28.5" customHeight="1" x14ac:dyDescent="0.25">
      <c r="A38" s="991" t="s">
        <v>32</v>
      </c>
      <c r="B38" s="1009" t="s">
        <v>33</v>
      </c>
      <c r="C38" s="997" t="s">
        <v>15</v>
      </c>
      <c r="D38" s="997" t="s">
        <v>16</v>
      </c>
      <c r="E38" s="12" t="s">
        <v>17</v>
      </c>
      <c r="F38" s="15" t="e">
        <f>ROUND(Современные!#REF!+Современные!#REF!*20%,-3)</f>
        <v>#REF!</v>
      </c>
      <c r="G38" s="16">
        <v>29230</v>
      </c>
      <c r="I38" s="17"/>
    </row>
    <row r="39" spans="1:11" ht="28.5" customHeight="1" x14ac:dyDescent="0.25">
      <c r="A39" s="1007"/>
      <c r="B39" s="1010"/>
      <c r="C39" s="998"/>
      <c r="D39" s="999"/>
      <c r="E39" s="19" t="s">
        <v>18</v>
      </c>
      <c r="F39" s="15" t="e">
        <f>ROUND(Современные!#REF!+Современные!#REF!*20%,-3)</f>
        <v>#REF!</v>
      </c>
      <c r="G39" s="16">
        <v>38770</v>
      </c>
      <c r="I39" s="17"/>
    </row>
    <row r="40" spans="1:11" ht="28.5" customHeight="1" x14ac:dyDescent="0.25">
      <c r="A40" s="1007"/>
      <c r="B40" s="1010"/>
      <c r="C40" s="998"/>
      <c r="D40" s="997" t="s">
        <v>19</v>
      </c>
      <c r="E40" s="12" t="s">
        <v>17</v>
      </c>
      <c r="F40" s="15" t="e">
        <f>ROUND(Современные!#REF!+Современные!#REF!*20%,-3)</f>
        <v>#REF!</v>
      </c>
      <c r="G40" s="16">
        <v>35080</v>
      </c>
      <c r="I40" s="17"/>
    </row>
    <row r="41" spans="1:11" ht="28.5" customHeight="1" x14ac:dyDescent="0.25">
      <c r="A41" s="1007"/>
      <c r="B41" s="1011"/>
      <c r="C41" s="999"/>
      <c r="D41" s="999"/>
      <c r="E41" s="19" t="s">
        <v>18</v>
      </c>
      <c r="F41" s="15" t="e">
        <f>ROUND(Современные!#REF!+Современные!#REF!*20%,-3)</f>
        <v>#REF!</v>
      </c>
      <c r="G41" s="16">
        <v>44620</v>
      </c>
      <c r="I41" s="17"/>
    </row>
    <row r="42" spans="1:11" ht="28.5" customHeight="1" x14ac:dyDescent="0.25">
      <c r="A42" s="1007"/>
      <c r="B42" s="1009" t="s">
        <v>34</v>
      </c>
      <c r="C42" s="997" t="s">
        <v>15</v>
      </c>
      <c r="D42" s="997" t="s">
        <v>16</v>
      </c>
      <c r="E42" s="12" t="s">
        <v>17</v>
      </c>
      <c r="F42" s="15" t="e">
        <f>ROUND(Современные!#REF!+Современные!#REF!*20%,-3)</f>
        <v>#REF!</v>
      </c>
      <c r="G42" s="16">
        <v>31480</v>
      </c>
      <c r="I42" s="17"/>
    </row>
    <row r="43" spans="1:11" ht="28.5" customHeight="1" x14ac:dyDescent="0.25">
      <c r="A43" s="1007"/>
      <c r="B43" s="1010"/>
      <c r="C43" s="998"/>
      <c r="D43" s="999"/>
      <c r="E43" s="19" t="s">
        <v>18</v>
      </c>
      <c r="F43" s="15" t="e">
        <f>ROUND(Современные!#REF!+Современные!#REF!*20%,-3)</f>
        <v>#REF!</v>
      </c>
      <c r="G43" s="16">
        <v>41020</v>
      </c>
      <c r="I43" s="17"/>
    </row>
    <row r="44" spans="1:11" ht="28.5" customHeight="1" x14ac:dyDescent="0.25">
      <c r="A44" s="1007"/>
      <c r="B44" s="1010"/>
      <c r="C44" s="998"/>
      <c r="D44" s="997" t="s">
        <v>19</v>
      </c>
      <c r="E44" s="12" t="s">
        <v>17</v>
      </c>
      <c r="F44" s="15" t="e">
        <f>ROUND(Современные!#REF!+Современные!#REF!*20%,-3)</f>
        <v>#REF!</v>
      </c>
      <c r="G44" s="16">
        <v>37780</v>
      </c>
      <c r="I44" s="17"/>
    </row>
    <row r="45" spans="1:11" ht="28.5" customHeight="1" x14ac:dyDescent="0.25">
      <c r="A45" s="1008"/>
      <c r="B45" s="1011"/>
      <c r="C45" s="999"/>
      <c r="D45" s="999"/>
      <c r="E45" s="19" t="s">
        <v>18</v>
      </c>
      <c r="F45" s="15" t="e">
        <f>ROUND(Современные!#REF!+Современные!#REF!*20%,-3)</f>
        <v>#REF!</v>
      </c>
      <c r="G45" s="16">
        <v>47320</v>
      </c>
      <c r="I45" s="17"/>
    </row>
    <row r="46" spans="1:11" ht="15" customHeight="1" x14ac:dyDescent="0.25">
      <c r="A46" s="29" t="s">
        <v>35</v>
      </c>
      <c r="B46" s="34"/>
      <c r="C46" s="34"/>
      <c r="D46" s="34"/>
      <c r="E46" s="34"/>
      <c r="F46" s="28"/>
      <c r="G46" s="23"/>
    </row>
    <row r="47" spans="1:11" ht="15" customHeight="1" x14ac:dyDescent="0.25">
      <c r="A47" s="1000"/>
      <c r="B47" s="1001"/>
      <c r="C47" s="1001"/>
      <c r="D47" s="1001"/>
      <c r="E47" s="1012" t="s">
        <v>36</v>
      </c>
      <c r="F47" s="1013"/>
      <c r="G47" s="26"/>
      <c r="H47" s="27"/>
      <c r="I47" s="27"/>
    </row>
    <row r="48" spans="1:11" ht="28.5" customHeight="1" x14ac:dyDescent="0.25">
      <c r="A48" s="1002" t="s">
        <v>37</v>
      </c>
      <c r="B48" s="1003" t="s">
        <v>38</v>
      </c>
      <c r="C48" s="990" t="s">
        <v>15</v>
      </c>
      <c r="D48" s="990" t="s">
        <v>16</v>
      </c>
      <c r="E48" s="12" t="s">
        <v>17</v>
      </c>
      <c r="F48" s="15">
        <f>ROUND(Современные!F60+Современные!F60*20%,-3)</f>
        <v>22000</v>
      </c>
      <c r="G48" s="16">
        <v>9630</v>
      </c>
      <c r="I48" s="17"/>
    </row>
    <row r="49" spans="1:11" ht="28.5" customHeight="1" x14ac:dyDescent="0.25">
      <c r="A49" s="1002"/>
      <c r="B49" s="1003"/>
      <c r="C49" s="990"/>
      <c r="D49" s="990"/>
      <c r="E49" s="19" t="s">
        <v>18</v>
      </c>
      <c r="F49" s="15">
        <f>ROUND(Современные!F61+Современные!F61*20%,-3)</f>
        <v>36000</v>
      </c>
      <c r="G49" s="35">
        <v>23880</v>
      </c>
      <c r="H49" s="17"/>
      <c r="I49" s="17"/>
    </row>
    <row r="50" spans="1:11" ht="28.5" customHeight="1" x14ac:dyDescent="0.25">
      <c r="A50" s="1002"/>
      <c r="B50" s="1003"/>
      <c r="C50" s="990"/>
      <c r="D50" s="990" t="s">
        <v>19</v>
      </c>
      <c r="E50" s="12" t="s">
        <v>17</v>
      </c>
      <c r="F50" s="15">
        <f>ROUND(Современные!F62+Современные!F62*20%,-3)</f>
        <v>32000</v>
      </c>
      <c r="G50" s="16">
        <v>11560</v>
      </c>
      <c r="I50" s="17"/>
    </row>
    <row r="51" spans="1:11" ht="28.5" customHeight="1" x14ac:dyDescent="0.25">
      <c r="A51" s="1002"/>
      <c r="B51" s="1003"/>
      <c r="C51" s="990"/>
      <c r="D51" s="990"/>
      <c r="E51" s="19" t="s">
        <v>18</v>
      </c>
      <c r="F51" s="15">
        <f>ROUND(Современные!F63+Современные!F63*20%,-3)</f>
        <v>46000</v>
      </c>
      <c r="G51" s="16">
        <v>25810</v>
      </c>
      <c r="I51" s="17"/>
    </row>
    <row r="52" spans="1:11" ht="28.5" customHeight="1" x14ac:dyDescent="0.25">
      <c r="A52" s="1014" t="s">
        <v>39</v>
      </c>
      <c r="B52" s="1015"/>
      <c r="C52" s="1015"/>
      <c r="D52" s="1015"/>
      <c r="E52" s="1015"/>
      <c r="F52" s="1016"/>
      <c r="G52" s="23"/>
    </row>
    <row r="53" spans="1:11" ht="141" hidden="1" customHeight="1" x14ac:dyDescent="0.25"/>
    <row r="54" spans="1:11" ht="15" customHeight="1" x14ac:dyDescent="0.25">
      <c r="A54" s="1002"/>
      <c r="B54" s="1002"/>
      <c r="C54" s="1002"/>
      <c r="D54" s="1002"/>
      <c r="E54" s="36"/>
      <c r="F54" s="25" t="s">
        <v>28</v>
      </c>
      <c r="G54" s="26"/>
      <c r="H54" s="27"/>
      <c r="I54" s="27"/>
    </row>
    <row r="55" spans="1:11" ht="28.5" customHeight="1" x14ac:dyDescent="0.25">
      <c r="A55" s="1004" t="s">
        <v>40</v>
      </c>
      <c r="B55" s="1003" t="s">
        <v>30</v>
      </c>
      <c r="C55" s="990" t="s">
        <v>15</v>
      </c>
      <c r="D55" s="990" t="s">
        <v>16</v>
      </c>
      <c r="E55" s="12" t="s">
        <v>17</v>
      </c>
      <c r="F55" s="15">
        <f>ROUND(Современные!F72+Современные!F72*20%,-3)</f>
        <v>30000</v>
      </c>
      <c r="G55" s="16">
        <v>13700</v>
      </c>
      <c r="I55" s="17"/>
    </row>
    <row r="56" spans="1:11" ht="28.5" customHeight="1" x14ac:dyDescent="0.25">
      <c r="A56" s="1004"/>
      <c r="B56" s="1003"/>
      <c r="C56" s="990"/>
      <c r="D56" s="990"/>
      <c r="E56" s="19" t="s">
        <v>18</v>
      </c>
      <c r="F56" s="15">
        <f>ROUND(Современные!F73+Современные!F73*20%,-3)</f>
        <v>49000</v>
      </c>
      <c r="G56" s="16">
        <v>23540</v>
      </c>
      <c r="H56" s="17"/>
      <c r="K56" s="30"/>
    </row>
    <row r="57" spans="1:11" ht="28.5" customHeight="1" x14ac:dyDescent="0.25">
      <c r="A57" s="1004"/>
      <c r="B57" s="1003"/>
      <c r="C57" s="990"/>
      <c r="D57" s="990" t="s">
        <v>19</v>
      </c>
      <c r="E57" s="12" t="s">
        <v>17</v>
      </c>
      <c r="F57" s="15">
        <f>ROUND(Современные!F74+Современные!F74*20%,-3)</f>
        <v>36000</v>
      </c>
      <c r="G57" s="16">
        <v>16440</v>
      </c>
      <c r="H57" s="17"/>
      <c r="I57" s="31"/>
    </row>
    <row r="58" spans="1:11" ht="28.5" customHeight="1" x14ac:dyDescent="0.25">
      <c r="A58" s="1004"/>
      <c r="B58" s="1003"/>
      <c r="C58" s="990"/>
      <c r="D58" s="990"/>
      <c r="E58" s="19" t="s">
        <v>18</v>
      </c>
      <c r="F58" s="15">
        <f>ROUND(Современные!F75+Современные!F75*20%,-3)</f>
        <v>55000</v>
      </c>
      <c r="G58" s="16">
        <v>26280</v>
      </c>
      <c r="I58" s="17"/>
      <c r="K58" s="30"/>
    </row>
    <row r="59" spans="1:11" ht="30.75" customHeight="1" x14ac:dyDescent="0.25">
      <c r="A59" s="1014" t="s">
        <v>41</v>
      </c>
      <c r="B59" s="1015"/>
      <c r="C59" s="1015"/>
      <c r="D59" s="1015"/>
      <c r="E59" s="1015"/>
      <c r="F59" s="1016"/>
      <c r="G59" s="23"/>
    </row>
    <row r="60" spans="1:11" ht="15" customHeight="1" x14ac:dyDescent="0.25">
      <c r="A60" s="990"/>
      <c r="B60" s="990"/>
      <c r="C60" s="990"/>
      <c r="D60" s="990"/>
      <c r="E60" s="990"/>
      <c r="F60" s="25" t="s">
        <v>28</v>
      </c>
      <c r="G60" s="25" t="s">
        <v>42</v>
      </c>
      <c r="H60" s="37"/>
      <c r="I60" s="38"/>
    </row>
    <row r="61" spans="1:11" ht="27.75" customHeight="1" x14ac:dyDescent="0.25">
      <c r="A61" s="1004" t="s">
        <v>43</v>
      </c>
      <c r="B61" s="990" t="s">
        <v>30</v>
      </c>
      <c r="C61" s="990" t="s">
        <v>15</v>
      </c>
      <c r="D61" s="990" t="s">
        <v>16</v>
      </c>
      <c r="E61" s="12" t="s">
        <v>17</v>
      </c>
      <c r="F61" s="15" t="e">
        <f>ROUND(Современные!#REF!+Современные!#REF!*20%,-3)</f>
        <v>#REF!</v>
      </c>
      <c r="G61" s="15" t="e">
        <f>ROUND(Современные!#REF!+Современные!#REF!*20%,-3)</f>
        <v>#REF!</v>
      </c>
      <c r="H61" s="16">
        <v>13700</v>
      </c>
      <c r="I61" s="16">
        <v>17330</v>
      </c>
    </row>
    <row r="62" spans="1:11" ht="27.75" customHeight="1" x14ac:dyDescent="0.25">
      <c r="A62" s="1004"/>
      <c r="B62" s="990"/>
      <c r="C62" s="990"/>
      <c r="D62" s="990"/>
      <c r="E62" s="19" t="s">
        <v>18</v>
      </c>
      <c r="F62" s="15" t="e">
        <f>ROUND(Современные!#REF!+Современные!#REF!*20%,-3)</f>
        <v>#REF!</v>
      </c>
      <c r="G62" s="15" t="e">
        <f>ROUND(Современные!#REF!+Современные!#REF!*20%,-3)</f>
        <v>#REF!</v>
      </c>
      <c r="H62" s="16">
        <v>22080</v>
      </c>
      <c r="I62" s="16">
        <v>25710</v>
      </c>
    </row>
    <row r="63" spans="1:11" ht="27.75" customHeight="1" x14ac:dyDescent="0.25">
      <c r="A63" s="1004"/>
      <c r="B63" s="990"/>
      <c r="C63" s="990"/>
      <c r="D63" s="990" t="s">
        <v>19</v>
      </c>
      <c r="E63" s="12" t="s">
        <v>17</v>
      </c>
      <c r="F63" s="15" t="e">
        <f>ROUND(Современные!#REF!+Современные!#REF!*20%,-3)</f>
        <v>#REF!</v>
      </c>
      <c r="G63" s="15" t="e">
        <f>ROUND(Современные!#REF!+Современные!#REF!*20%,-3)</f>
        <v>#REF!</v>
      </c>
      <c r="H63" s="16">
        <v>16440</v>
      </c>
      <c r="I63" s="16">
        <v>20800</v>
      </c>
    </row>
    <row r="64" spans="1:11" ht="27.75" customHeight="1" x14ac:dyDescent="0.25">
      <c r="A64" s="1004"/>
      <c r="B64" s="990"/>
      <c r="C64" s="990"/>
      <c r="D64" s="990"/>
      <c r="E64" s="19" t="s">
        <v>18</v>
      </c>
      <c r="F64" s="15" t="e">
        <f>ROUND(Современные!#REF!+Современные!#REF!*20%,-3)</f>
        <v>#REF!</v>
      </c>
      <c r="G64" s="15" t="e">
        <f>ROUND(Современные!#REF!+Современные!#REF!*20%,-3)</f>
        <v>#REF!</v>
      </c>
      <c r="H64" s="16">
        <v>24820</v>
      </c>
      <c r="I64" s="16">
        <v>29180</v>
      </c>
    </row>
    <row r="65" spans="1:9" ht="15" customHeight="1" x14ac:dyDescent="0.25">
      <c r="A65" s="28" t="s">
        <v>44</v>
      </c>
      <c r="B65" s="28"/>
      <c r="C65" s="28"/>
      <c r="D65" s="28"/>
      <c r="E65" s="29"/>
      <c r="F65" s="28"/>
      <c r="G65" s="28"/>
      <c r="H65" s="39"/>
      <c r="I65" s="39"/>
    </row>
    <row r="66" spans="1:9" ht="15" customHeight="1" x14ac:dyDescent="0.25">
      <c r="A66" s="23"/>
      <c r="B66" s="23"/>
      <c r="C66" s="23"/>
      <c r="D66" s="23"/>
      <c r="E66" s="23"/>
      <c r="F66" s="23"/>
      <c r="G66" s="23"/>
      <c r="H66" s="39"/>
      <c r="I66" s="39"/>
    </row>
    <row r="67" spans="1:9" ht="15" customHeight="1" x14ac:dyDescent="0.25">
      <c r="A67" s="23"/>
      <c r="B67" s="23"/>
      <c r="C67" s="23"/>
      <c r="D67" s="23"/>
      <c r="E67" s="23"/>
      <c r="F67" s="23"/>
      <c r="G67" s="23"/>
      <c r="H67" s="39"/>
      <c r="I67" s="39"/>
    </row>
    <row r="68" spans="1:9" ht="15" customHeight="1" x14ac:dyDescent="0.25">
      <c r="A68" s="23"/>
      <c r="B68" s="23"/>
      <c r="C68" s="23"/>
      <c r="D68" s="23"/>
      <c r="E68" s="23"/>
      <c r="F68" s="23"/>
      <c r="G68" s="23"/>
      <c r="H68" s="39"/>
      <c r="I68" s="39"/>
    </row>
    <row r="69" spans="1:9" ht="15" customHeight="1" x14ac:dyDescent="0.25">
      <c r="A69" s="23"/>
      <c r="B69" s="23"/>
      <c r="C69" s="23"/>
      <c r="D69" s="23"/>
      <c r="E69" s="23"/>
      <c r="F69" s="23"/>
      <c r="G69" s="23"/>
      <c r="H69" s="39"/>
      <c r="I69" s="39"/>
    </row>
    <row r="70" spans="1:9" ht="15" customHeight="1" x14ac:dyDescent="0.25">
      <c r="A70" s="23"/>
      <c r="B70" s="23"/>
      <c r="C70" s="23"/>
      <c r="D70" s="23"/>
      <c r="E70" s="23"/>
      <c r="F70" s="23"/>
      <c r="G70" s="23"/>
      <c r="H70" s="39"/>
      <c r="I70" s="39"/>
    </row>
    <row r="71" spans="1:9" ht="15" customHeight="1" x14ac:dyDescent="0.25">
      <c r="A71" s="23"/>
      <c r="B71" s="23"/>
      <c r="C71" s="23"/>
      <c r="D71" s="23"/>
      <c r="E71" s="23"/>
      <c r="F71" s="23"/>
      <c r="G71" s="23"/>
      <c r="H71" s="39"/>
      <c r="I71" s="39"/>
    </row>
    <row r="72" spans="1:9" ht="15" customHeight="1" x14ac:dyDescent="0.25">
      <c r="A72" s="22"/>
      <c r="B72" s="22"/>
      <c r="C72" s="22"/>
      <c r="D72" s="22"/>
      <c r="E72" s="22"/>
      <c r="F72" s="22"/>
      <c r="G72" s="22"/>
      <c r="H72" s="39"/>
      <c r="I72" s="39"/>
    </row>
    <row r="73" spans="1:9" ht="15" customHeight="1" x14ac:dyDescent="0.25">
      <c r="A73" s="999"/>
      <c r="B73" s="999"/>
      <c r="C73" s="999"/>
      <c r="D73" s="999"/>
      <c r="E73" s="1017"/>
      <c r="F73" s="20" t="s">
        <v>28</v>
      </c>
      <c r="G73" s="20" t="s">
        <v>42</v>
      </c>
      <c r="H73" s="40"/>
      <c r="I73" s="41"/>
    </row>
    <row r="74" spans="1:9" ht="27.75" customHeight="1" x14ac:dyDescent="0.25">
      <c r="A74" s="1004" t="s">
        <v>45</v>
      </c>
      <c r="B74" s="990" t="s">
        <v>30</v>
      </c>
      <c r="C74" s="990" t="s">
        <v>15</v>
      </c>
      <c r="D74" s="990" t="s">
        <v>16</v>
      </c>
      <c r="E74" s="42" t="s">
        <v>17</v>
      </c>
      <c r="F74" s="15">
        <f>ROUND(Современные!F79+Современные!F79*20%,-3)</f>
        <v>34000</v>
      </c>
      <c r="G74" s="15">
        <f>ROUND(Современные!G79+Современные!G79*20%,-3)</f>
        <v>43000</v>
      </c>
      <c r="H74" s="16">
        <v>13700</v>
      </c>
      <c r="I74" s="16">
        <v>17330</v>
      </c>
    </row>
    <row r="75" spans="1:9" ht="27.75" customHeight="1" x14ac:dyDescent="0.25">
      <c r="A75" s="1004"/>
      <c r="B75" s="990"/>
      <c r="C75" s="990"/>
      <c r="D75" s="990"/>
      <c r="E75" s="19" t="s">
        <v>18</v>
      </c>
      <c r="F75" s="15">
        <f>ROUND(Современные!F80+Современные!F80*20%,-3)</f>
        <v>55000</v>
      </c>
      <c r="G75" s="15">
        <f>ROUND(Современные!G80+Современные!G80*20%,-3)</f>
        <v>64000</v>
      </c>
      <c r="H75" s="16">
        <v>22080</v>
      </c>
      <c r="I75" s="16">
        <v>25710</v>
      </c>
    </row>
    <row r="76" spans="1:9" ht="27.75" customHeight="1" x14ac:dyDescent="0.25">
      <c r="A76" s="1004"/>
      <c r="B76" s="990"/>
      <c r="C76" s="990"/>
      <c r="D76" s="990" t="s">
        <v>19</v>
      </c>
      <c r="E76" s="12" t="s">
        <v>17</v>
      </c>
      <c r="F76" s="15">
        <f>ROUND(Современные!F81+Современные!F81*20%,-3)</f>
        <v>41000</v>
      </c>
      <c r="G76" s="15">
        <f>ROUND(Современные!G81+Современные!G81*20%,-3)</f>
        <v>52000</v>
      </c>
      <c r="H76" s="16">
        <v>16440</v>
      </c>
      <c r="I76" s="16">
        <v>20800</v>
      </c>
    </row>
    <row r="77" spans="1:9" ht="27.75" customHeight="1" x14ac:dyDescent="0.25">
      <c r="A77" s="1004"/>
      <c r="B77" s="990"/>
      <c r="C77" s="990"/>
      <c r="D77" s="990"/>
      <c r="E77" s="19" t="s">
        <v>18</v>
      </c>
      <c r="F77" s="15">
        <f>ROUND(Современные!F82+Современные!F82*20%,-3)</f>
        <v>62000</v>
      </c>
      <c r="G77" s="15">
        <f>ROUND(Современные!G82+Современные!G82*20%,-3)</f>
        <v>73000</v>
      </c>
      <c r="H77" s="16">
        <v>24820</v>
      </c>
      <c r="I77" s="16">
        <v>29180</v>
      </c>
    </row>
    <row r="78" spans="1:9" ht="15" customHeight="1" x14ac:dyDescent="0.25">
      <c r="A78" s="28" t="s">
        <v>44</v>
      </c>
      <c r="B78" s="28"/>
      <c r="C78" s="28"/>
      <c r="D78" s="28"/>
      <c r="E78" s="28"/>
      <c r="F78" s="28"/>
      <c r="G78" s="29"/>
      <c r="H78" s="39"/>
      <c r="I78" s="39"/>
    </row>
    <row r="79" spans="1:9" ht="15" customHeight="1" x14ac:dyDescent="0.25">
      <c r="A79" s="23"/>
      <c r="B79" s="23"/>
      <c r="C79" s="23"/>
      <c r="D79" s="23"/>
      <c r="E79" s="23"/>
      <c r="F79" s="28"/>
      <c r="G79" s="28"/>
      <c r="H79" s="39"/>
      <c r="I79" s="39"/>
    </row>
    <row r="80" spans="1:9" ht="15" customHeight="1" x14ac:dyDescent="0.25">
      <c r="A80" s="990" t="s">
        <v>6</v>
      </c>
      <c r="B80" s="990" t="s">
        <v>7</v>
      </c>
      <c r="C80" s="990" t="s">
        <v>8</v>
      </c>
      <c r="D80" s="990"/>
      <c r="E80" s="1018" t="s">
        <v>9</v>
      </c>
      <c r="F80" s="990" t="s">
        <v>10</v>
      </c>
      <c r="G80" s="990"/>
      <c r="H80" s="43"/>
      <c r="I80" s="44"/>
    </row>
    <row r="81" spans="1:13" ht="36" customHeight="1" x14ac:dyDescent="0.25">
      <c r="A81" s="990"/>
      <c r="B81" s="990"/>
      <c r="C81" s="12" t="s">
        <v>11</v>
      </c>
      <c r="D81" s="12" t="s">
        <v>12</v>
      </c>
      <c r="E81" s="1018"/>
      <c r="F81" s="25" t="s">
        <v>46</v>
      </c>
      <c r="G81" s="45" t="s">
        <v>47</v>
      </c>
      <c r="H81" s="46"/>
      <c r="I81" s="43"/>
    </row>
    <row r="82" spans="1:13" ht="25.5" customHeight="1" x14ac:dyDescent="0.25">
      <c r="A82" s="991" t="s">
        <v>48</v>
      </c>
      <c r="B82" s="1009" t="s">
        <v>49</v>
      </c>
      <c r="C82" s="997" t="s">
        <v>15</v>
      </c>
      <c r="D82" s="997" t="s">
        <v>16</v>
      </c>
      <c r="E82" s="12" t="s">
        <v>17</v>
      </c>
      <c r="F82" s="15" t="e">
        <f>ROUND(Современные!#REF!+Современные!#REF!*20%,-3)</f>
        <v>#REF!</v>
      </c>
      <c r="G82" s="15" t="e">
        <f>ROUND(Современные!#REF!+Современные!#REF!*20%,-3)</f>
        <v>#REF!</v>
      </c>
      <c r="H82" s="16">
        <v>15200</v>
      </c>
      <c r="I82" s="16">
        <v>16070</v>
      </c>
    </row>
    <row r="83" spans="1:13" ht="29.25" customHeight="1" x14ac:dyDescent="0.25">
      <c r="A83" s="992"/>
      <c r="B83" s="1010"/>
      <c r="C83" s="998"/>
      <c r="D83" s="999"/>
      <c r="E83" s="19" t="s">
        <v>18</v>
      </c>
      <c r="F83" s="15" t="e">
        <f>ROUND(Современные!#REF!+Современные!#REF!*20%,-3)</f>
        <v>#REF!</v>
      </c>
      <c r="G83" s="15" t="e">
        <f>ROUND(Современные!#REF!+Современные!#REF!*20%,-3)</f>
        <v>#REF!</v>
      </c>
      <c r="H83" s="16">
        <v>26925</v>
      </c>
      <c r="I83" s="16">
        <v>27795</v>
      </c>
    </row>
    <row r="84" spans="1:13" ht="25.5" customHeight="1" x14ac:dyDescent="0.25">
      <c r="A84" s="992"/>
      <c r="B84" s="1010"/>
      <c r="C84" s="998"/>
      <c r="D84" s="997" t="s">
        <v>19</v>
      </c>
      <c r="E84" s="12" t="s">
        <v>17</v>
      </c>
      <c r="F84" s="15" t="e">
        <f>ROUND(Современные!#REF!+Современные!#REF!*20%,-3)</f>
        <v>#REF!</v>
      </c>
      <c r="G84" s="15" t="e">
        <f>ROUND(Современные!#REF!+Современные!#REF!*20%,-3)</f>
        <v>#REF!</v>
      </c>
      <c r="H84" s="16">
        <v>18240</v>
      </c>
      <c r="I84" s="16">
        <v>19280</v>
      </c>
    </row>
    <row r="85" spans="1:13" ht="29.25" customHeight="1" x14ac:dyDescent="0.25">
      <c r="A85" s="993"/>
      <c r="B85" s="1011"/>
      <c r="C85" s="999"/>
      <c r="D85" s="999"/>
      <c r="E85" s="19" t="s">
        <v>18</v>
      </c>
      <c r="F85" s="15" t="e">
        <f>ROUND(Современные!#REF!+Современные!#REF!*20%,-3)</f>
        <v>#REF!</v>
      </c>
      <c r="G85" s="15" t="e">
        <f>ROUND(Современные!#REF!+Современные!#REF!*20%,-3)</f>
        <v>#REF!</v>
      </c>
      <c r="H85" s="16">
        <v>29965</v>
      </c>
      <c r="I85" s="16">
        <v>31005</v>
      </c>
    </row>
    <row r="86" spans="1:13" ht="15" customHeight="1" x14ac:dyDescent="0.25">
      <c r="A86" s="1019" t="s">
        <v>50</v>
      </c>
      <c r="B86" s="1020"/>
      <c r="C86" s="1020"/>
      <c r="D86" s="1020"/>
      <c r="E86" s="1020"/>
      <c r="F86" s="1020"/>
      <c r="G86" s="1020"/>
      <c r="H86" s="48"/>
      <c r="I86" s="48"/>
    </row>
    <row r="87" spans="1:13" ht="24" x14ac:dyDescent="0.25">
      <c r="A87" s="49"/>
      <c r="B87" s="50"/>
      <c r="C87" s="50"/>
      <c r="D87" s="50"/>
      <c r="E87" s="47"/>
      <c r="F87" s="20" t="s">
        <v>46</v>
      </c>
      <c r="G87" s="51" t="s">
        <v>51</v>
      </c>
      <c r="H87" s="1021"/>
      <c r="I87" s="1021"/>
    </row>
    <row r="88" spans="1:13" ht="30.75" customHeight="1" x14ac:dyDescent="0.25">
      <c r="A88" s="1022" t="s">
        <v>52</v>
      </c>
      <c r="B88" s="1009" t="s">
        <v>53</v>
      </c>
      <c r="C88" s="997" t="s">
        <v>15</v>
      </c>
      <c r="D88" s="997" t="s">
        <v>16</v>
      </c>
      <c r="E88" s="12" t="s">
        <v>17</v>
      </c>
      <c r="F88" s="15" t="e">
        <f>ROUND(Современные!#REF!+Современные!#REF!*20%,-3)</f>
        <v>#REF!</v>
      </c>
      <c r="G88" s="15" t="e">
        <f>ROUND(Современные!#REF!+Современные!#REF!*20%,-3)</f>
        <v>#REF!</v>
      </c>
      <c r="H88" s="16">
        <v>19220</v>
      </c>
      <c r="I88" s="16">
        <v>20180</v>
      </c>
    </row>
    <row r="89" spans="1:13" ht="29.25" customHeight="1" x14ac:dyDescent="0.25">
      <c r="A89" s="1023"/>
      <c r="B89" s="1010"/>
      <c r="C89" s="998"/>
      <c r="D89" s="999"/>
      <c r="E89" s="19" t="s">
        <v>18</v>
      </c>
      <c r="F89" s="15" t="e">
        <f>ROUND(Современные!#REF!+Современные!#REF!*20%,-3)</f>
        <v>#REF!</v>
      </c>
      <c r="G89" s="15" t="e">
        <f>ROUND(Современные!#REF!+Современные!#REF!*20%,-3)</f>
        <v>#REF!</v>
      </c>
      <c r="H89" s="16">
        <v>34950</v>
      </c>
      <c r="I89" s="16">
        <v>35910</v>
      </c>
    </row>
    <row r="90" spans="1:13" ht="30.75" customHeight="1" x14ac:dyDescent="0.25">
      <c r="A90" s="1023"/>
      <c r="B90" s="1010"/>
      <c r="C90" s="998"/>
      <c r="D90" s="997" t="s">
        <v>19</v>
      </c>
      <c r="E90" s="12" t="s">
        <v>17</v>
      </c>
      <c r="F90" s="15" t="e">
        <f>ROUND(Современные!#REF!+Современные!#REF!*20%,-3)</f>
        <v>#REF!</v>
      </c>
      <c r="G90" s="15" t="e">
        <f>ROUND(Современные!#REF!+Современные!#REF!*20%,-3)</f>
        <v>#REF!</v>
      </c>
      <c r="H90" s="16">
        <v>22560</v>
      </c>
      <c r="I90" s="16">
        <v>23720</v>
      </c>
    </row>
    <row r="91" spans="1:13" ht="29.25" customHeight="1" x14ac:dyDescent="0.25">
      <c r="A91" s="1024"/>
      <c r="B91" s="1011"/>
      <c r="C91" s="999"/>
      <c r="D91" s="999"/>
      <c r="E91" s="19" t="s">
        <v>18</v>
      </c>
      <c r="F91" s="15" t="e">
        <f>ROUND(Современные!#REF!+Современные!#REF!*20%,-3)</f>
        <v>#REF!</v>
      </c>
      <c r="G91" s="15" t="e">
        <f>ROUND(Современные!#REF!+Современные!#REF!*20%,-3)</f>
        <v>#REF!</v>
      </c>
      <c r="H91" s="16">
        <v>38290</v>
      </c>
      <c r="I91" s="16">
        <v>39450</v>
      </c>
      <c r="M91" s="52"/>
    </row>
    <row r="92" spans="1:13" s="53" customFormat="1" ht="29.25" customHeight="1" x14ac:dyDescent="0.25">
      <c r="A92" s="1025" t="s">
        <v>54</v>
      </c>
      <c r="B92" s="1026"/>
      <c r="C92" s="1026"/>
      <c r="D92" s="1026"/>
      <c r="E92" s="1026"/>
      <c r="F92" s="1026"/>
      <c r="G92" s="1027"/>
      <c r="H92" s="54"/>
      <c r="I92" s="54"/>
    </row>
    <row r="93" spans="1:13" ht="29.25" customHeight="1" x14ac:dyDescent="0.25">
      <c r="A93" s="1000"/>
      <c r="B93" s="1001"/>
      <c r="C93" s="1001"/>
      <c r="D93" s="1001"/>
      <c r="E93" s="1028"/>
      <c r="F93" s="25" t="s">
        <v>28</v>
      </c>
      <c r="G93" s="25" t="s">
        <v>25</v>
      </c>
      <c r="H93" s="25" t="s">
        <v>55</v>
      </c>
      <c r="I93" s="55"/>
    </row>
    <row r="94" spans="1:13" ht="25.5" customHeight="1" x14ac:dyDescent="0.25">
      <c r="A94" s="991" t="s">
        <v>56</v>
      </c>
      <c r="B94" s="997" t="s">
        <v>30</v>
      </c>
      <c r="C94" s="997" t="s">
        <v>15</v>
      </c>
      <c r="D94" s="997" t="s">
        <v>16</v>
      </c>
      <c r="E94" s="12" t="s">
        <v>17</v>
      </c>
      <c r="F94" s="15">
        <f>ROUND(Современные!F111+Современные!F111*20%,-3)</f>
        <v>36000</v>
      </c>
      <c r="G94" s="12" t="s">
        <v>57</v>
      </c>
      <c r="H94" s="12" t="s">
        <v>57</v>
      </c>
      <c r="I94" s="16">
        <v>16400</v>
      </c>
      <c r="J94" s="16" t="s">
        <v>57</v>
      </c>
      <c r="K94" s="16" t="s">
        <v>57</v>
      </c>
    </row>
    <row r="95" spans="1:13" ht="25.5" customHeight="1" x14ac:dyDescent="0.25">
      <c r="A95" s="1007"/>
      <c r="B95" s="998"/>
      <c r="C95" s="998"/>
      <c r="D95" s="999"/>
      <c r="E95" s="19" t="s">
        <v>18</v>
      </c>
      <c r="F95" s="15">
        <f>ROUND(Современные!F112+Современные!F112*20%,-3)</f>
        <v>54000</v>
      </c>
      <c r="G95" s="12" t="s">
        <v>57</v>
      </c>
      <c r="H95" s="12" t="s">
        <v>57</v>
      </c>
      <c r="I95" s="16">
        <v>24780</v>
      </c>
      <c r="J95" s="16" t="s">
        <v>57</v>
      </c>
      <c r="K95" s="16" t="s">
        <v>57</v>
      </c>
    </row>
    <row r="96" spans="1:13" ht="25.5" customHeight="1" x14ac:dyDescent="0.25">
      <c r="A96" s="1007"/>
      <c r="B96" s="998"/>
      <c r="C96" s="998"/>
      <c r="D96" s="997" t="s">
        <v>19</v>
      </c>
      <c r="E96" s="12" t="s">
        <v>17</v>
      </c>
      <c r="F96" s="15">
        <f>ROUND(Современные!F113+Современные!F113*20%,-3)</f>
        <v>43000</v>
      </c>
      <c r="G96" s="12" t="s">
        <v>57</v>
      </c>
      <c r="H96" s="12" t="s">
        <v>57</v>
      </c>
      <c r="I96" s="16">
        <v>19680</v>
      </c>
      <c r="J96" s="16" t="s">
        <v>57</v>
      </c>
      <c r="K96" s="16" t="s">
        <v>57</v>
      </c>
    </row>
    <row r="97" spans="1:11" ht="25.5" customHeight="1" x14ac:dyDescent="0.25">
      <c r="A97" s="1007"/>
      <c r="B97" s="999"/>
      <c r="C97" s="999"/>
      <c r="D97" s="999"/>
      <c r="E97" s="19" t="s">
        <v>18</v>
      </c>
      <c r="F97" s="15">
        <f>ROUND(Современные!F114+Современные!F114*20%,-3)</f>
        <v>62000</v>
      </c>
      <c r="G97" s="12" t="s">
        <v>57</v>
      </c>
      <c r="H97" s="12" t="s">
        <v>57</v>
      </c>
      <c r="I97" s="16">
        <v>28060</v>
      </c>
      <c r="J97" s="16" t="s">
        <v>57</v>
      </c>
      <c r="K97" s="16" t="s">
        <v>57</v>
      </c>
    </row>
    <row r="98" spans="1:11" ht="25.5" customHeight="1" x14ac:dyDescent="0.25">
      <c r="A98" s="1007"/>
      <c r="B98" s="997" t="s">
        <v>23</v>
      </c>
      <c r="C98" s="997" t="s">
        <v>15</v>
      </c>
      <c r="D98" s="997" t="s">
        <v>16</v>
      </c>
      <c r="E98" s="12" t="s">
        <v>17</v>
      </c>
      <c r="F98" s="15">
        <f>ROUND(Современные!F115+Современные!F115*20%,-3)</f>
        <v>39000</v>
      </c>
      <c r="G98" s="15">
        <f>ROUND(Современные!G115+Современные!G115*20%,-3)</f>
        <v>42000</v>
      </c>
      <c r="H98" s="15">
        <f>ROUND(Современные!H115+Современные!H115*20%,-3)</f>
        <v>42000</v>
      </c>
      <c r="I98" s="16">
        <v>17700</v>
      </c>
      <c r="J98" s="16">
        <v>19240</v>
      </c>
      <c r="K98" s="16">
        <v>19040</v>
      </c>
    </row>
    <row r="99" spans="1:11" ht="25.5" customHeight="1" x14ac:dyDescent="0.25">
      <c r="A99" s="1007"/>
      <c r="B99" s="998"/>
      <c r="C99" s="998"/>
      <c r="D99" s="999"/>
      <c r="E99" s="19" t="s">
        <v>18</v>
      </c>
      <c r="F99" s="15">
        <f>ROUND(Современные!F116+Современные!F116*20%,-3)</f>
        <v>59000</v>
      </c>
      <c r="G99" s="15">
        <f>ROUND(Современные!G116+Современные!G116*20%,-3)</f>
        <v>65000</v>
      </c>
      <c r="H99" s="15">
        <f>ROUND(Современные!H116+Современные!H116*20%,-3)</f>
        <v>68000</v>
      </c>
      <c r="I99" s="16">
        <v>26670</v>
      </c>
      <c r="J99" s="16">
        <v>29625</v>
      </c>
      <c r="K99" s="16">
        <v>30765</v>
      </c>
    </row>
    <row r="100" spans="1:11" ht="25.5" customHeight="1" x14ac:dyDescent="0.25">
      <c r="A100" s="1007"/>
      <c r="B100" s="998"/>
      <c r="C100" s="998"/>
      <c r="D100" s="997" t="s">
        <v>19</v>
      </c>
      <c r="E100" s="12" t="s">
        <v>17</v>
      </c>
      <c r="F100" s="15">
        <f>ROUND(Современные!F117+Современные!F117*20%,-3)</f>
        <v>47000</v>
      </c>
      <c r="G100" s="15">
        <f>ROUND(Современные!G117+Современные!G117*20%,-3)</f>
        <v>51000</v>
      </c>
      <c r="H100" s="15">
        <f>ROUND(Современные!H117+Современные!H117*20%,-3)</f>
        <v>50000</v>
      </c>
      <c r="I100" s="16">
        <v>21240</v>
      </c>
      <c r="J100" s="16">
        <v>23090</v>
      </c>
      <c r="K100" s="16">
        <v>22850</v>
      </c>
    </row>
    <row r="101" spans="1:11" ht="25.5" customHeight="1" x14ac:dyDescent="0.25">
      <c r="A101" s="1008"/>
      <c r="B101" s="999"/>
      <c r="C101" s="999"/>
      <c r="D101" s="999"/>
      <c r="E101" s="19" t="s">
        <v>18</v>
      </c>
      <c r="F101" s="15">
        <f>ROUND(Современные!F118+Современные!F118*20%,-3)</f>
        <v>66000</v>
      </c>
      <c r="G101" s="15">
        <f>ROUND(Современные!G118+Современные!G118*20%,-3)</f>
        <v>74000</v>
      </c>
      <c r="H101" s="15">
        <f>ROUND(Современные!H118+Современные!H118*20%,-3)</f>
        <v>76000</v>
      </c>
      <c r="I101" s="16">
        <v>30210</v>
      </c>
      <c r="J101" s="16">
        <v>33475</v>
      </c>
      <c r="K101" s="16">
        <v>34575</v>
      </c>
    </row>
    <row r="102" spans="1:11" s="56" customFormat="1" ht="48" customHeight="1" x14ac:dyDescent="0.25">
      <c r="A102" s="1029" t="s">
        <v>58</v>
      </c>
      <c r="B102" s="1029"/>
      <c r="C102" s="1029"/>
      <c r="D102" s="1029"/>
      <c r="E102" s="1029"/>
      <c r="F102" s="1029"/>
      <c r="G102" s="1029"/>
      <c r="H102" s="1029"/>
      <c r="I102" s="57"/>
    </row>
    <row r="103" spans="1:11" s="56" customFormat="1" ht="48" customHeight="1" x14ac:dyDescent="0.25">
      <c r="A103" s="58"/>
      <c r="B103" s="58"/>
      <c r="C103" s="58"/>
      <c r="D103" s="58"/>
      <c r="E103" s="58"/>
      <c r="F103" s="58"/>
      <c r="G103" s="58"/>
      <c r="H103" s="58"/>
      <c r="I103" s="57"/>
    </row>
    <row r="104" spans="1:11" s="56" customFormat="1" ht="48" customHeight="1" x14ac:dyDescent="0.25">
      <c r="A104" s="59"/>
      <c r="B104" s="59"/>
      <c r="C104" s="59"/>
      <c r="D104" s="59"/>
      <c r="E104" s="59"/>
      <c r="F104" s="59"/>
      <c r="G104" s="59"/>
      <c r="H104" s="59"/>
      <c r="I104" s="57"/>
    </row>
    <row r="105" spans="1:11" ht="16.5" customHeight="1" x14ac:dyDescent="0.25">
      <c r="A105" s="1005"/>
      <c r="B105" s="1006"/>
      <c r="C105" s="1006"/>
      <c r="D105" s="1006"/>
      <c r="E105" s="1030"/>
      <c r="F105" s="20" t="s">
        <v>28</v>
      </c>
      <c r="G105" s="20" t="s">
        <v>42</v>
      </c>
      <c r="H105" s="20"/>
    </row>
    <row r="106" spans="1:11" ht="25.5" customHeight="1" x14ac:dyDescent="0.25">
      <c r="A106" s="991" t="s">
        <v>59</v>
      </c>
      <c r="B106" s="997" t="s">
        <v>30</v>
      </c>
      <c r="C106" s="997" t="s">
        <v>15</v>
      </c>
      <c r="D106" s="997" t="s">
        <v>16</v>
      </c>
      <c r="E106" s="12" t="s">
        <v>17</v>
      </c>
      <c r="F106" s="15">
        <f>ROUND(Современные!F131+Современные!F131*20%,-3)</f>
        <v>30000</v>
      </c>
      <c r="G106" s="15" t="e">
        <f>ROUND(Современные!G131+Современные!G131*20%,-3)</f>
        <v>#VALUE!</v>
      </c>
      <c r="H106" s="12" t="s">
        <v>57</v>
      </c>
      <c r="I106" s="16">
        <v>13450</v>
      </c>
      <c r="J106" s="16">
        <v>17080</v>
      </c>
      <c r="K106" s="16" t="s">
        <v>57</v>
      </c>
    </row>
    <row r="107" spans="1:11" ht="25.5" customHeight="1" x14ac:dyDescent="0.25">
      <c r="A107" s="992"/>
      <c r="B107" s="998"/>
      <c r="C107" s="998"/>
      <c r="D107" s="999"/>
      <c r="E107" s="19" t="s">
        <v>18</v>
      </c>
      <c r="F107" s="15">
        <f>ROUND(Современные!F132+Современные!F132*20%,-3)</f>
        <v>48000</v>
      </c>
      <c r="G107" s="15" t="e">
        <f>ROUND(Современные!G132+Современные!G132*20%,-3)</f>
        <v>#VALUE!</v>
      </c>
      <c r="H107" s="12" t="s">
        <v>57</v>
      </c>
      <c r="I107" s="16">
        <v>21830</v>
      </c>
      <c r="J107" s="16">
        <v>25460</v>
      </c>
      <c r="K107" s="16" t="s">
        <v>57</v>
      </c>
    </row>
    <row r="108" spans="1:11" ht="25.5" customHeight="1" x14ac:dyDescent="0.25">
      <c r="A108" s="992"/>
      <c r="B108" s="998"/>
      <c r="C108" s="998"/>
      <c r="D108" s="997" t="s">
        <v>19</v>
      </c>
      <c r="E108" s="12" t="s">
        <v>17</v>
      </c>
      <c r="F108" s="15">
        <f>ROUND(Современные!F133+Современные!F133*20%,-3)</f>
        <v>41000</v>
      </c>
      <c r="G108" s="15" t="e">
        <f>ROUND(Современные!G133+Современные!G133*20%,-3)</f>
        <v>#VALUE!</v>
      </c>
      <c r="H108" s="12" t="s">
        <v>57</v>
      </c>
      <c r="I108" s="16">
        <v>16140</v>
      </c>
      <c r="J108" s="16">
        <v>20500</v>
      </c>
      <c r="K108" s="16" t="s">
        <v>57</v>
      </c>
    </row>
    <row r="109" spans="1:11" ht="25.5" customHeight="1" x14ac:dyDescent="0.25">
      <c r="A109" s="992"/>
      <c r="B109" s="999"/>
      <c r="C109" s="999"/>
      <c r="D109" s="999"/>
      <c r="E109" s="19" t="s">
        <v>18</v>
      </c>
      <c r="F109" s="15">
        <f>ROUND(Современные!F134+Современные!F134*20%,-3)</f>
        <v>59000</v>
      </c>
      <c r="G109" s="15" t="e">
        <f>ROUND(Современные!G134+Современные!G134*20%,-3)</f>
        <v>#VALUE!</v>
      </c>
      <c r="H109" s="12" t="s">
        <v>57</v>
      </c>
      <c r="I109" s="16">
        <v>24520</v>
      </c>
      <c r="J109" s="16">
        <v>28880</v>
      </c>
      <c r="K109" s="16" t="s">
        <v>57</v>
      </c>
    </row>
    <row r="110" spans="1:11" ht="29.25" customHeight="1" x14ac:dyDescent="0.25">
      <c r="A110" s="992"/>
      <c r="B110" s="18"/>
      <c r="C110" s="18"/>
      <c r="D110" s="18"/>
      <c r="E110" s="19"/>
      <c r="F110" s="20" t="s">
        <v>28</v>
      </c>
      <c r="G110" s="25" t="s">
        <v>25</v>
      </c>
      <c r="H110" s="25" t="s">
        <v>55</v>
      </c>
      <c r="I110" s="43"/>
      <c r="J110" s="44"/>
      <c r="K110" s="44"/>
    </row>
    <row r="111" spans="1:11" ht="25.5" customHeight="1" x14ac:dyDescent="0.25">
      <c r="A111" s="992"/>
      <c r="B111" s="997" t="s">
        <v>23</v>
      </c>
      <c r="C111" s="997" t="s">
        <v>15</v>
      </c>
      <c r="D111" s="997" t="s">
        <v>16</v>
      </c>
      <c r="E111" s="12" t="s">
        <v>17</v>
      </c>
      <c r="F111" s="15">
        <f>ROUND(Современные!F136+Современные!F136*20%,-3)</f>
        <v>35000</v>
      </c>
      <c r="G111" s="15">
        <f>ROUND(Современные!G136+Современные!G136*20%,-3)</f>
        <v>39000</v>
      </c>
      <c r="H111" s="15">
        <f>ROUND(Современные!H136+Современные!H136*20%,-3)</f>
        <v>39000</v>
      </c>
      <c r="I111" s="16">
        <v>16120</v>
      </c>
      <c r="J111" s="16">
        <v>17930</v>
      </c>
      <c r="K111" s="16">
        <v>17580</v>
      </c>
    </row>
    <row r="112" spans="1:11" ht="25.5" customHeight="1" x14ac:dyDescent="0.25">
      <c r="A112" s="992"/>
      <c r="B112" s="998"/>
      <c r="C112" s="998"/>
      <c r="D112" s="999"/>
      <c r="E112" s="19" t="s">
        <v>18</v>
      </c>
      <c r="F112" s="15">
        <f>ROUND(Современные!F137+Современные!F137*20%,-3)</f>
        <v>55000</v>
      </c>
      <c r="G112" s="15">
        <f>ROUND(Современные!G137+Современные!G137*20%,-3)</f>
        <v>62000</v>
      </c>
      <c r="H112" s="15">
        <f>ROUND(Современные!H137+Современные!H137*20%,-3)</f>
        <v>64000</v>
      </c>
      <c r="I112" s="16">
        <v>25090</v>
      </c>
      <c r="J112" s="16">
        <v>28315</v>
      </c>
      <c r="K112" s="16">
        <v>29305</v>
      </c>
    </row>
    <row r="113" spans="1:13" ht="25.5" customHeight="1" x14ac:dyDescent="0.25">
      <c r="A113" s="992"/>
      <c r="B113" s="998"/>
      <c r="C113" s="998"/>
      <c r="D113" s="997" t="s">
        <v>19</v>
      </c>
      <c r="E113" s="12" t="s">
        <v>17</v>
      </c>
      <c r="F113" s="15">
        <f>ROUND(Современные!F138+Современные!F138*20%,-3)</f>
        <v>48000</v>
      </c>
      <c r="G113" s="15">
        <f>ROUND(Современные!G138+Современные!G138*20%,-3)</f>
        <v>53000</v>
      </c>
      <c r="H113" s="15">
        <f>ROUND(Современные!H138+Современные!H138*20%,-3)</f>
        <v>52000</v>
      </c>
      <c r="I113" s="16">
        <v>19340</v>
      </c>
      <c r="J113" s="16">
        <v>21520</v>
      </c>
      <c r="K113" s="16">
        <v>21100</v>
      </c>
    </row>
    <row r="114" spans="1:13" ht="25.5" customHeight="1" x14ac:dyDescent="0.25">
      <c r="A114" s="993"/>
      <c r="B114" s="999"/>
      <c r="C114" s="999"/>
      <c r="D114" s="999"/>
      <c r="E114" s="19" t="s">
        <v>18</v>
      </c>
      <c r="F114" s="15">
        <f>ROUND(Современные!F139+Современные!F139*20%,-3)</f>
        <v>68000</v>
      </c>
      <c r="G114" s="15">
        <f>ROUND(Современные!G139+Современные!G139*20%,-3)</f>
        <v>72000</v>
      </c>
      <c r="H114" s="15">
        <f>ROUND(Современные!H139+Современные!H139*20%,-3)</f>
        <v>52000</v>
      </c>
      <c r="I114" s="16">
        <v>28310</v>
      </c>
      <c r="J114" s="16">
        <v>31905</v>
      </c>
      <c r="K114" s="16">
        <v>32825</v>
      </c>
    </row>
    <row r="115" spans="1:13" ht="15" customHeight="1" x14ac:dyDescent="0.25">
      <c r="A115" s="1031" t="s">
        <v>58</v>
      </c>
      <c r="B115" s="1031"/>
      <c r="C115" s="1031"/>
      <c r="D115" s="1031"/>
      <c r="E115" s="1031"/>
      <c r="F115" s="1031"/>
      <c r="G115" s="1031"/>
      <c r="H115" s="1031"/>
    </row>
    <row r="116" spans="1:13" ht="15" hidden="1" customHeight="1" x14ac:dyDescent="0.25"/>
    <row r="117" spans="1:13" ht="15" hidden="1" customHeight="1" x14ac:dyDescent="0.25"/>
    <row r="118" spans="1:13" hidden="1" x14ac:dyDescent="0.25"/>
    <row r="119" spans="1:13" x14ac:dyDescent="0.25">
      <c r="A119" s="1032"/>
      <c r="B119" s="1033"/>
      <c r="C119" s="1033"/>
      <c r="D119" s="1033"/>
      <c r="E119" s="1034"/>
      <c r="F119" s="1037" t="s">
        <v>60</v>
      </c>
      <c r="G119" s="1038"/>
      <c r="H119" s="1039" t="s">
        <v>61</v>
      </c>
      <c r="I119" s="1040"/>
    </row>
    <row r="120" spans="1:13" ht="15" customHeight="1" x14ac:dyDescent="0.25">
      <c r="A120" s="1017"/>
      <c r="B120" s="1035"/>
      <c r="C120" s="1035"/>
      <c r="D120" s="1035"/>
      <c r="E120" s="1036"/>
      <c r="F120" s="25" t="s">
        <v>28</v>
      </c>
      <c r="G120" s="20" t="s">
        <v>42</v>
      </c>
      <c r="H120" s="61" t="s">
        <v>28</v>
      </c>
      <c r="I120" s="20" t="s">
        <v>42</v>
      </c>
    </row>
    <row r="121" spans="1:13" ht="25.5" customHeight="1" x14ac:dyDescent="0.25">
      <c r="A121" s="991" t="s">
        <v>62</v>
      </c>
      <c r="B121" s="997" t="s">
        <v>30</v>
      </c>
      <c r="C121" s="997" t="s">
        <v>15</v>
      </c>
      <c r="D121" s="997" t="s">
        <v>16</v>
      </c>
      <c r="E121" s="12" t="s">
        <v>17</v>
      </c>
      <c r="F121" s="15" t="e">
        <f>ROUND(Современные!#REF!+Современные!#REF!*20%,-3)</f>
        <v>#REF!</v>
      </c>
      <c r="G121" s="15" t="e">
        <f>ROUND(Современные!#REF!+Современные!#REF!*20%,-3)</f>
        <v>#REF!</v>
      </c>
      <c r="H121" s="15" t="e">
        <f>ROUND(Современные!#REF!+Современные!#REF!*20%,-3)</f>
        <v>#REF!</v>
      </c>
      <c r="I121" s="15" t="e">
        <f>ROUND(Современные!#REF!+Современные!#REF!*20%,-3)</f>
        <v>#REF!</v>
      </c>
      <c r="J121" s="16">
        <v>11390</v>
      </c>
      <c r="K121" s="16">
        <v>15020</v>
      </c>
      <c r="L121" s="16">
        <v>13700</v>
      </c>
      <c r="M121" s="12">
        <v>17330</v>
      </c>
    </row>
    <row r="122" spans="1:13" ht="25.5" customHeight="1" x14ac:dyDescent="0.25">
      <c r="A122" s="992"/>
      <c r="B122" s="998"/>
      <c r="C122" s="998"/>
      <c r="D122" s="999"/>
      <c r="E122" s="19" t="s">
        <v>18</v>
      </c>
      <c r="F122" s="15" t="e">
        <f>ROUND(Современные!#REF!+Современные!#REF!*20%,-3)</f>
        <v>#REF!</v>
      </c>
      <c r="G122" s="15" t="e">
        <f>ROUND(Современные!#REF!+Современные!#REF!*20%,-3)</f>
        <v>#REF!</v>
      </c>
      <c r="H122" s="15" t="e">
        <f>ROUND(Современные!#REF!+Современные!#REF!*20%,-3)</f>
        <v>#REF!</v>
      </c>
      <c r="I122" s="15" t="e">
        <f>ROUND(Современные!#REF!+Современные!#REF!*20%,-3)</f>
        <v>#REF!</v>
      </c>
      <c r="J122" s="16">
        <v>19770</v>
      </c>
      <c r="K122" s="16">
        <v>23400</v>
      </c>
      <c r="L122" s="16">
        <v>22080</v>
      </c>
      <c r="M122" s="62">
        <v>25710</v>
      </c>
    </row>
    <row r="123" spans="1:13" ht="25.5" customHeight="1" x14ac:dyDescent="0.25">
      <c r="A123" s="992"/>
      <c r="B123" s="998"/>
      <c r="C123" s="998"/>
      <c r="D123" s="997" t="s">
        <v>19</v>
      </c>
      <c r="E123" s="12" t="s">
        <v>17</v>
      </c>
      <c r="F123" s="15" t="e">
        <f>ROUND(Современные!#REF!+Современные!#REF!*20%,-3)</f>
        <v>#REF!</v>
      </c>
      <c r="G123" s="15" t="e">
        <f>ROUND(Современные!#REF!+Современные!#REF!*20%,-3)</f>
        <v>#REF!</v>
      </c>
      <c r="H123" s="15" t="e">
        <f>ROUND(Современные!#REF!+Современные!#REF!*20%,-3)</f>
        <v>#REF!</v>
      </c>
      <c r="I123" s="15" t="e">
        <f>ROUND(Современные!#REF!+Современные!#REF!*20%,-3)</f>
        <v>#REF!</v>
      </c>
      <c r="J123" s="16">
        <v>13670</v>
      </c>
      <c r="K123" s="16">
        <v>18020</v>
      </c>
      <c r="L123" s="16">
        <v>16440</v>
      </c>
      <c r="M123" s="12">
        <v>20800</v>
      </c>
    </row>
    <row r="124" spans="1:13" ht="25.5" customHeight="1" x14ac:dyDescent="0.25">
      <c r="A124" s="992"/>
      <c r="B124" s="999"/>
      <c r="C124" s="999"/>
      <c r="D124" s="999"/>
      <c r="E124" s="19" t="s">
        <v>18</v>
      </c>
      <c r="F124" s="15" t="e">
        <f>ROUND(Современные!#REF!+Современные!#REF!*20%,-3)</f>
        <v>#REF!</v>
      </c>
      <c r="G124" s="15" t="e">
        <f>ROUND(Современные!#REF!+Современные!#REF!*20%,-3)</f>
        <v>#REF!</v>
      </c>
      <c r="H124" s="15" t="e">
        <f>ROUND(Современные!#REF!+Современные!#REF!*20%,-3)</f>
        <v>#REF!</v>
      </c>
      <c r="I124" s="15" t="e">
        <f>ROUND(Современные!#REF!+Современные!#REF!*20%,-3)</f>
        <v>#REF!</v>
      </c>
      <c r="J124" s="16">
        <v>22050</v>
      </c>
      <c r="K124" s="16">
        <v>26400</v>
      </c>
      <c r="L124" s="16">
        <v>24820</v>
      </c>
      <c r="M124" s="62">
        <v>29180</v>
      </c>
    </row>
    <row r="125" spans="1:13" ht="15" customHeight="1" x14ac:dyDescent="0.25">
      <c r="A125" s="992"/>
      <c r="B125" s="18"/>
      <c r="C125" s="18"/>
      <c r="D125" s="18"/>
      <c r="E125" s="19"/>
      <c r="F125" s="25" t="s">
        <v>28</v>
      </c>
      <c r="G125" s="25" t="s">
        <v>25</v>
      </c>
      <c r="H125" s="61" t="s">
        <v>28</v>
      </c>
      <c r="I125" s="61" t="s">
        <v>25</v>
      </c>
      <c r="J125" s="44"/>
      <c r="K125" s="44"/>
      <c r="L125" s="44"/>
    </row>
    <row r="126" spans="1:13" ht="25.5" customHeight="1" x14ac:dyDescent="0.25">
      <c r="A126" s="992"/>
      <c r="B126" s="997" t="s">
        <v>23</v>
      </c>
      <c r="C126" s="997" t="s">
        <v>15</v>
      </c>
      <c r="D126" s="997" t="s">
        <v>16</v>
      </c>
      <c r="E126" s="12" t="s">
        <v>17</v>
      </c>
      <c r="F126" s="15" t="e">
        <f>ROUND(Современные!#REF!+Современные!#REF!*20%,-3)</f>
        <v>#REF!</v>
      </c>
      <c r="G126" s="15" t="e">
        <f>ROUND(Современные!#REF!+Современные!#REF!*20%,-3)</f>
        <v>#REF!</v>
      </c>
      <c r="H126" s="15" t="e">
        <f>ROUND(Современные!#REF!+Современные!#REF!*20%,-3)</f>
        <v>#REF!</v>
      </c>
      <c r="I126" s="15" t="e">
        <f>ROUND(Современные!#REF!+Современные!#REF!*20%,-3)</f>
        <v>#REF!</v>
      </c>
      <c r="J126" s="16">
        <v>13860</v>
      </c>
      <c r="K126" s="16">
        <v>15510</v>
      </c>
      <c r="L126" s="16">
        <v>16170</v>
      </c>
      <c r="M126" s="12">
        <v>17820</v>
      </c>
    </row>
    <row r="127" spans="1:13" ht="25.5" customHeight="1" x14ac:dyDescent="0.25">
      <c r="A127" s="992"/>
      <c r="B127" s="998"/>
      <c r="C127" s="998"/>
      <c r="D127" s="999"/>
      <c r="E127" s="19" t="s">
        <v>18</v>
      </c>
      <c r="F127" s="15" t="e">
        <f>ROUND(Современные!#REF!+Современные!#REF!*20%,-3)</f>
        <v>#REF!</v>
      </c>
      <c r="G127" s="15" t="e">
        <f>ROUND(Современные!#REF!+Современные!#REF!*20%,-3)</f>
        <v>#REF!</v>
      </c>
      <c r="H127" s="15" t="e">
        <f>ROUND(Современные!#REF!+Современные!#REF!*20%,-3)</f>
        <v>#REF!</v>
      </c>
      <c r="I127" s="15" t="e">
        <f>ROUND(Современные!#REF!+Современные!#REF!*20%,-3)</f>
        <v>#REF!</v>
      </c>
      <c r="J127" s="16">
        <v>22830</v>
      </c>
      <c r="K127" s="16">
        <v>25895</v>
      </c>
      <c r="L127" s="16">
        <v>25140</v>
      </c>
      <c r="M127" s="62">
        <v>28205</v>
      </c>
    </row>
    <row r="128" spans="1:13" ht="25.5" customHeight="1" x14ac:dyDescent="0.25">
      <c r="A128" s="992"/>
      <c r="B128" s="998"/>
      <c r="C128" s="998"/>
      <c r="D128" s="997" t="s">
        <v>19</v>
      </c>
      <c r="E128" s="12" t="s">
        <v>17</v>
      </c>
      <c r="F128" s="15" t="e">
        <f>ROUND(Современные!#REF!+Современные!#REF!*20%,-3)</f>
        <v>#REF!</v>
      </c>
      <c r="G128" s="15" t="e">
        <f>ROUND(Современные!#REF!+Современные!#REF!*20%,-3)</f>
        <v>#REF!</v>
      </c>
      <c r="H128" s="15" t="e">
        <f>ROUND(Современные!#REF!+Современные!#REF!*20%,-3)</f>
        <v>#REF!</v>
      </c>
      <c r="I128" s="15" t="e">
        <f>ROUND(Современные!#REF!+Современные!#REF!*20%,-3)</f>
        <v>#REF!</v>
      </c>
      <c r="J128" s="16">
        <v>16630</v>
      </c>
      <c r="K128" s="16">
        <v>18610</v>
      </c>
      <c r="L128" s="16">
        <v>19400</v>
      </c>
      <c r="M128" s="12">
        <v>21380</v>
      </c>
    </row>
    <row r="129" spans="1:13" ht="25.5" customHeight="1" x14ac:dyDescent="0.25">
      <c r="A129" s="993"/>
      <c r="B129" s="999"/>
      <c r="C129" s="999"/>
      <c r="D129" s="999"/>
      <c r="E129" s="19" t="s">
        <v>18</v>
      </c>
      <c r="F129" s="15" t="e">
        <f>ROUND(Современные!#REF!+Современные!#REF!*20%,-3)</f>
        <v>#REF!</v>
      </c>
      <c r="G129" s="15" t="e">
        <f>ROUND(Современные!#REF!+Современные!#REF!*20%,-3)</f>
        <v>#REF!</v>
      </c>
      <c r="H129" s="15" t="e">
        <f>ROUND(Современные!#REF!+Современные!#REF!*20%,-3)</f>
        <v>#REF!</v>
      </c>
      <c r="I129" s="15" t="e">
        <f>ROUND(Современные!#REF!+Современные!#REF!*20%,-3)</f>
        <v>#REF!</v>
      </c>
      <c r="J129" s="16">
        <v>25600</v>
      </c>
      <c r="K129" s="16">
        <v>28995</v>
      </c>
      <c r="L129" s="16">
        <v>28370</v>
      </c>
      <c r="M129" s="62">
        <v>31765</v>
      </c>
    </row>
    <row r="130" spans="1:13" ht="15" customHeight="1" x14ac:dyDescent="0.25">
      <c r="A130" s="1031" t="s">
        <v>44</v>
      </c>
      <c r="B130" s="1031"/>
      <c r="C130" s="1031"/>
      <c r="D130" s="1031"/>
      <c r="E130" s="1031"/>
      <c r="F130" s="1031"/>
      <c r="G130" s="1031"/>
      <c r="H130" s="1031"/>
      <c r="I130" s="1031"/>
    </row>
    <row r="132" spans="1:13" ht="21" x14ac:dyDescent="0.35">
      <c r="A132" s="63" t="s">
        <v>63</v>
      </c>
    </row>
  </sheetData>
  <mergeCells count="118">
    <mergeCell ref="A130:I130"/>
    <mergeCell ref="A115:H115"/>
    <mergeCell ref="A119:E120"/>
    <mergeCell ref="F119:G119"/>
    <mergeCell ref="H119:I119"/>
    <mergeCell ref="A121:A129"/>
    <mergeCell ref="B121:B124"/>
    <mergeCell ref="C121:C124"/>
    <mergeCell ref="D121:D122"/>
    <mergeCell ref="D123:D124"/>
    <mergeCell ref="B126:B129"/>
    <mergeCell ref="C126:C129"/>
    <mergeCell ref="D126:D127"/>
    <mergeCell ref="D128:D129"/>
    <mergeCell ref="A102:H102"/>
    <mergeCell ref="A105:E105"/>
    <mergeCell ref="A106:A114"/>
    <mergeCell ref="B106:B109"/>
    <mergeCell ref="C106:C109"/>
    <mergeCell ref="D106:D107"/>
    <mergeCell ref="D108:D109"/>
    <mergeCell ref="B111:B114"/>
    <mergeCell ref="C111:C114"/>
    <mergeCell ref="D111:D112"/>
    <mergeCell ref="D113:D114"/>
    <mergeCell ref="A92:G92"/>
    <mergeCell ref="A93:E93"/>
    <mergeCell ref="A94:A101"/>
    <mergeCell ref="B94:B97"/>
    <mergeCell ref="C94:C97"/>
    <mergeCell ref="D94:D95"/>
    <mergeCell ref="D96:D97"/>
    <mergeCell ref="B98:B101"/>
    <mergeCell ref="C98:C101"/>
    <mergeCell ref="D98:D99"/>
    <mergeCell ref="D100:D101"/>
    <mergeCell ref="F80:G80"/>
    <mergeCell ref="A82:A85"/>
    <mergeCell ref="B82:B85"/>
    <mergeCell ref="C82:C85"/>
    <mergeCell ref="D82:D83"/>
    <mergeCell ref="D84:D85"/>
    <mergeCell ref="A86:G86"/>
    <mergeCell ref="H87:I87"/>
    <mergeCell ref="A88:A91"/>
    <mergeCell ref="B88:B91"/>
    <mergeCell ref="C88:C91"/>
    <mergeCell ref="D88:D89"/>
    <mergeCell ref="D90:D91"/>
    <mergeCell ref="A73:E73"/>
    <mergeCell ref="A74:A77"/>
    <mergeCell ref="B74:B77"/>
    <mergeCell ref="C74:C77"/>
    <mergeCell ref="D74:D75"/>
    <mergeCell ref="D76:D77"/>
    <mergeCell ref="A80:A81"/>
    <mergeCell ref="B80:B81"/>
    <mergeCell ref="C80:D80"/>
    <mergeCell ref="E80:E81"/>
    <mergeCell ref="A55:A58"/>
    <mergeCell ref="B55:B58"/>
    <mergeCell ref="C55:C58"/>
    <mergeCell ref="D55:D56"/>
    <mergeCell ref="D57:D58"/>
    <mergeCell ref="A59:F59"/>
    <mergeCell ref="A60:E60"/>
    <mergeCell ref="A61:A64"/>
    <mergeCell ref="B61:B64"/>
    <mergeCell ref="C61:C64"/>
    <mergeCell ref="D61:D62"/>
    <mergeCell ref="D63:D64"/>
    <mergeCell ref="A47:D47"/>
    <mergeCell ref="E47:F47"/>
    <mergeCell ref="A48:A51"/>
    <mergeCell ref="B48:B51"/>
    <mergeCell ref="C48:C51"/>
    <mergeCell ref="D48:D49"/>
    <mergeCell ref="D50:D51"/>
    <mergeCell ref="A52:F52"/>
    <mergeCell ref="A54:D54"/>
    <mergeCell ref="A26:E26"/>
    <mergeCell ref="A27:A30"/>
    <mergeCell ref="B27:B30"/>
    <mergeCell ref="C27:C30"/>
    <mergeCell ref="D27:D28"/>
    <mergeCell ref="D29:D30"/>
    <mergeCell ref="A37:E37"/>
    <mergeCell ref="A38:A45"/>
    <mergeCell ref="B38:B41"/>
    <mergeCell ref="C38:C41"/>
    <mergeCell ref="D38:D39"/>
    <mergeCell ref="D40:D41"/>
    <mergeCell ref="B42:B45"/>
    <mergeCell ref="C42:C45"/>
    <mergeCell ref="D42:D43"/>
    <mergeCell ref="D44:D45"/>
    <mergeCell ref="A14:E14"/>
    <mergeCell ref="A15:A18"/>
    <mergeCell ref="B15:B18"/>
    <mergeCell ref="C15:C18"/>
    <mergeCell ref="D15:D16"/>
    <mergeCell ref="D17:D18"/>
    <mergeCell ref="A20:E20"/>
    <mergeCell ref="A21:A24"/>
    <mergeCell ref="B21:B24"/>
    <mergeCell ref="C21:C24"/>
    <mergeCell ref="D21:D22"/>
    <mergeCell ref="D23:D24"/>
    <mergeCell ref="A7:A8"/>
    <mergeCell ref="B7:B8"/>
    <mergeCell ref="C7:D7"/>
    <mergeCell ref="E7:E8"/>
    <mergeCell ref="F7:F8"/>
    <mergeCell ref="A9:A12"/>
    <mergeCell ref="B9:B12"/>
    <mergeCell ref="C9:C12"/>
    <mergeCell ref="D9:D10"/>
    <mergeCell ref="D11:D12"/>
  </mergeCells>
  <pageMargins left="0.70866141732283472" right="0.70866141732283472" top="0.74803149606299213" bottom="0.74803149606299213" header="0.31496062992125984" footer="0.31496062992125984"/>
  <pageSetup paperSize="9" scale="62" fitToHeight="0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159"/>
  <sheetViews>
    <sheetView topLeftCell="A5" zoomScale="70" zoomScaleNormal="70" zoomScalePageLayoutView="50" workbookViewId="0">
      <selection activeCell="F35" sqref="F35:F37"/>
    </sheetView>
  </sheetViews>
  <sheetFormatPr defaultColWidth="9.140625" defaultRowHeight="15" x14ac:dyDescent="0.25"/>
  <cols>
    <col min="1" max="1" width="11.85546875" style="64" customWidth="1"/>
    <col min="2" max="5" width="11.28515625" style="64" customWidth="1"/>
    <col min="6" max="6" width="12.140625" style="64" customWidth="1"/>
    <col min="7" max="7" width="11.28515625" style="64" customWidth="1"/>
    <col min="8" max="9" width="11.28515625" style="65" customWidth="1"/>
    <col min="10" max="10" width="13.5703125" style="64" customWidth="1"/>
    <col min="11" max="11" width="13.28515625" style="64" customWidth="1"/>
    <col min="12" max="12" width="12" style="64" customWidth="1"/>
    <col min="13" max="19" width="9.140625" style="64" customWidth="1"/>
    <col min="20" max="35" width="9.140625" style="64"/>
    <col min="36" max="16384" width="9.140625" style="1"/>
  </cols>
  <sheetData>
    <row r="1" spans="1:35" s="3" customFormat="1" ht="12" x14ac:dyDescent="0.2">
      <c r="A1" s="66"/>
      <c r="B1" s="67"/>
      <c r="C1" s="68"/>
      <c r="D1" s="69"/>
      <c r="E1" s="69"/>
      <c r="F1" s="520"/>
      <c r="G1" s="521" t="s">
        <v>853</v>
      </c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</row>
    <row r="2" spans="1:35" s="3" customFormat="1" ht="12" x14ac:dyDescent="0.2">
      <c r="A2" s="607" t="s">
        <v>1211</v>
      </c>
      <c r="B2" s="67"/>
      <c r="C2" s="68"/>
      <c r="D2" s="69"/>
      <c r="E2" s="69"/>
      <c r="F2" s="520"/>
      <c r="G2" s="521" t="s">
        <v>2</v>
      </c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</row>
    <row r="3" spans="1:35" s="3" customFormat="1" ht="12" x14ac:dyDescent="0.2">
      <c r="A3" s="69" t="s">
        <v>3</v>
      </c>
      <c r="B3" s="67"/>
      <c r="C3" s="68"/>
      <c r="D3" s="69"/>
      <c r="E3" s="69"/>
      <c r="F3" s="520"/>
      <c r="G3" s="649" t="s">
        <v>1236</v>
      </c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</row>
    <row r="4" spans="1:35" s="8" customFormat="1" ht="12.75" x14ac:dyDescent="0.2">
      <c r="A4" s="71"/>
      <c r="B4" s="71"/>
      <c r="C4" s="71"/>
      <c r="D4" s="71"/>
      <c r="E4" s="71"/>
      <c r="F4" s="71"/>
      <c r="G4" s="71"/>
      <c r="H4" s="72"/>
      <c r="I4" s="72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</row>
    <row r="5" spans="1:35" ht="18.75" customHeight="1" x14ac:dyDescent="0.35">
      <c r="D5" s="73" t="s">
        <v>5</v>
      </c>
      <c r="J5" s="74"/>
    </row>
    <row r="6" spans="1:35" ht="10.5" customHeight="1" x14ac:dyDescent="0.25"/>
    <row r="7" spans="1:35" ht="17.25" customHeight="1" x14ac:dyDescent="0.25">
      <c r="A7" s="1043" t="s">
        <v>6</v>
      </c>
      <c r="B7" s="1043" t="s">
        <v>7</v>
      </c>
      <c r="C7" s="1043" t="s">
        <v>8</v>
      </c>
      <c r="D7" s="1043"/>
      <c r="E7" s="1043" t="s">
        <v>9</v>
      </c>
      <c r="F7" s="1043" t="s">
        <v>10</v>
      </c>
      <c r="G7" s="76"/>
      <c r="H7" s="77"/>
    </row>
    <row r="8" spans="1:35" x14ac:dyDescent="0.25">
      <c r="A8" s="1043"/>
      <c r="B8" s="1043"/>
      <c r="C8" s="75" t="s">
        <v>11</v>
      </c>
      <c r="D8" s="75" t="s">
        <v>12</v>
      </c>
      <c r="E8" s="1043"/>
      <c r="F8" s="1043"/>
      <c r="G8" s="76"/>
    </row>
    <row r="9" spans="1:35" ht="28.5" customHeight="1" x14ac:dyDescent="0.25">
      <c r="A9" s="1044" t="s">
        <v>13</v>
      </c>
      <c r="B9" s="1047" t="s">
        <v>14</v>
      </c>
      <c r="C9" s="1050" t="s">
        <v>15</v>
      </c>
      <c r="D9" s="1050" t="s">
        <v>16</v>
      </c>
      <c r="E9" s="75" t="s">
        <v>17</v>
      </c>
      <c r="F9" s="75">
        <f>ROUND((G9-G9*23%)+(G9-G9*23%)*80%,-2)</f>
        <v>52200</v>
      </c>
      <c r="G9" s="78">
        <v>37690</v>
      </c>
      <c r="I9" s="79"/>
    </row>
    <row r="10" spans="1:35" ht="28.5" customHeight="1" x14ac:dyDescent="0.25">
      <c r="A10" s="1045"/>
      <c r="B10" s="1048"/>
      <c r="C10" s="1051"/>
      <c r="D10" s="1052"/>
      <c r="E10" s="81" t="s">
        <v>18</v>
      </c>
      <c r="F10" s="75">
        <f t="shared" ref="F10:F12" si="0">ROUND((G10-G10*23%)+(G10-G10*23%)*80%,-2)</f>
        <v>82200</v>
      </c>
      <c r="G10" s="78">
        <v>59290</v>
      </c>
      <c r="I10" s="79"/>
    </row>
    <row r="11" spans="1:35" ht="28.5" customHeight="1" x14ac:dyDescent="0.25">
      <c r="A11" s="1045"/>
      <c r="B11" s="1048"/>
      <c r="C11" s="1051"/>
      <c r="D11" s="1050" t="s">
        <v>19</v>
      </c>
      <c r="E11" s="75" t="s">
        <v>17</v>
      </c>
      <c r="F11" s="75">
        <f t="shared" si="0"/>
        <v>62700</v>
      </c>
      <c r="G11" s="78">
        <v>45220</v>
      </c>
      <c r="I11" s="79"/>
    </row>
    <row r="12" spans="1:35" ht="28.5" customHeight="1" x14ac:dyDescent="0.25">
      <c r="A12" s="1046"/>
      <c r="B12" s="1049"/>
      <c r="C12" s="1052"/>
      <c r="D12" s="1052"/>
      <c r="E12" s="81" t="s">
        <v>18</v>
      </c>
      <c r="F12" s="75">
        <f t="shared" si="0"/>
        <v>92600</v>
      </c>
      <c r="G12" s="78">
        <v>66820</v>
      </c>
      <c r="I12" s="79"/>
    </row>
    <row r="13" spans="1:35" ht="15" customHeight="1" x14ac:dyDescent="0.25">
      <c r="A13" s="1053" t="s">
        <v>67</v>
      </c>
      <c r="B13" s="1054"/>
      <c r="C13" s="1054"/>
      <c r="D13" s="1054"/>
      <c r="E13" s="1054"/>
      <c r="F13" s="1054"/>
      <c r="G13" s="82"/>
      <c r="I13" s="79"/>
    </row>
    <row r="15" spans="1:35" x14ac:dyDescent="0.25">
      <c r="A15" s="1055"/>
      <c r="B15" s="1056"/>
      <c r="C15" s="1056"/>
      <c r="D15" s="1056"/>
      <c r="E15" s="1056"/>
      <c r="F15" s="85" t="s">
        <v>28</v>
      </c>
      <c r="G15" s="85" t="s">
        <v>25</v>
      </c>
    </row>
    <row r="16" spans="1:35" ht="31.5" customHeight="1" x14ac:dyDescent="0.25">
      <c r="A16" s="1057" t="s">
        <v>68</v>
      </c>
      <c r="B16" s="1058" t="s">
        <v>23</v>
      </c>
      <c r="C16" s="1043" t="s">
        <v>15</v>
      </c>
      <c r="D16" s="1043" t="s">
        <v>16</v>
      </c>
      <c r="E16" s="87" t="s">
        <v>17</v>
      </c>
      <c r="F16" s="75">
        <f t="shared" ref="F16:F18" si="1">ROUND((H16-H16*23%)+(H16-H16*23%)*80%,-2)</f>
        <v>55700</v>
      </c>
      <c r="G16" s="75">
        <f t="shared" ref="G16:G75" si="2">ROUND((I16-I16*23%)+(I16-I16*23%)*80%,-2)</f>
        <v>58700</v>
      </c>
      <c r="H16" s="88">
        <v>40170</v>
      </c>
      <c r="I16" s="88">
        <v>42350</v>
      </c>
    </row>
    <row r="17" spans="1:12" ht="28.5" x14ac:dyDescent="0.25">
      <c r="A17" s="1057"/>
      <c r="B17" s="1058"/>
      <c r="C17" s="1043"/>
      <c r="D17" s="1043"/>
      <c r="E17" s="81" t="s">
        <v>18</v>
      </c>
      <c r="F17" s="75">
        <f t="shared" si="1"/>
        <v>72100</v>
      </c>
      <c r="G17" s="75">
        <f t="shared" si="2"/>
        <v>77800</v>
      </c>
      <c r="H17" s="88">
        <v>52020</v>
      </c>
      <c r="I17" s="88">
        <v>56100</v>
      </c>
    </row>
    <row r="18" spans="1:12" ht="29.25" customHeight="1" x14ac:dyDescent="0.25">
      <c r="A18" s="1057"/>
      <c r="B18" s="1058"/>
      <c r="C18" s="1043"/>
      <c r="D18" s="1043" t="s">
        <v>19</v>
      </c>
      <c r="E18" s="87" t="s">
        <v>17</v>
      </c>
      <c r="F18" s="75">
        <f t="shared" si="1"/>
        <v>66800</v>
      </c>
      <c r="G18" s="75">
        <f t="shared" si="2"/>
        <v>70400</v>
      </c>
      <c r="H18" s="88">
        <v>48210</v>
      </c>
      <c r="I18" s="88">
        <v>50820</v>
      </c>
    </row>
    <row r="19" spans="1:12" ht="28.5" x14ac:dyDescent="0.25">
      <c r="A19" s="1057"/>
      <c r="B19" s="1058"/>
      <c r="C19" s="1043"/>
      <c r="D19" s="1043"/>
      <c r="E19" s="81" t="s">
        <v>18</v>
      </c>
      <c r="F19" s="75">
        <f>ROUND((H19-H19*23%)+(H19-H19*23%)*80%,-2)</f>
        <v>83200</v>
      </c>
      <c r="G19" s="75">
        <f t="shared" si="2"/>
        <v>89500</v>
      </c>
      <c r="H19" s="88">
        <v>60060</v>
      </c>
      <c r="I19" s="88">
        <v>64570</v>
      </c>
    </row>
    <row r="20" spans="1:12" x14ac:dyDescent="0.25">
      <c r="A20" s="1059" t="s">
        <v>27</v>
      </c>
      <c r="B20" s="1059"/>
      <c r="C20" s="1059"/>
      <c r="D20" s="1059"/>
      <c r="E20" s="1059"/>
      <c r="F20" s="1059"/>
      <c r="G20" s="1059"/>
    </row>
    <row r="21" spans="1:12" x14ac:dyDescent="0.25">
      <c r="A21" s="1060" t="s">
        <v>6</v>
      </c>
      <c r="B21" s="1060" t="s">
        <v>7</v>
      </c>
      <c r="C21" s="1060" t="s">
        <v>8</v>
      </c>
      <c r="D21" s="1060"/>
      <c r="E21" s="1060" t="s">
        <v>9</v>
      </c>
      <c r="F21" s="1041" t="s">
        <v>1205</v>
      </c>
      <c r="G21" s="1041" t="s">
        <v>1206</v>
      </c>
      <c r="H21" s="1041" t="s">
        <v>1207</v>
      </c>
    </row>
    <row r="22" spans="1:12" ht="15" customHeight="1" x14ac:dyDescent="0.25">
      <c r="A22" s="1060"/>
      <c r="B22" s="1060"/>
      <c r="C22" s="581" t="s">
        <v>11</v>
      </c>
      <c r="D22" s="581" t="s">
        <v>12</v>
      </c>
      <c r="E22" s="1060"/>
      <c r="F22" s="1042"/>
      <c r="G22" s="1042"/>
      <c r="H22" s="1042"/>
      <c r="I22" s="91"/>
    </row>
    <row r="23" spans="1:12" ht="28.5" customHeight="1" x14ac:dyDescent="0.25">
      <c r="A23" s="1117" t="s">
        <v>1208</v>
      </c>
      <c r="B23" s="1118" t="s">
        <v>1209</v>
      </c>
      <c r="C23" s="1060" t="s">
        <v>15</v>
      </c>
      <c r="D23" s="1060" t="s">
        <v>16</v>
      </c>
      <c r="E23" s="601" t="s">
        <v>17</v>
      </c>
      <c r="F23" s="582">
        <f>ROUND((J23-J23*23%)+(J23-J23*23%)*80%,-2)</f>
        <v>60500</v>
      </c>
      <c r="G23" s="582">
        <f t="shared" ref="G23:H23" si="3">ROUND((K23-K23*23%)+(K23-K23*23%)*80%,-2)</f>
        <v>62600</v>
      </c>
      <c r="H23" s="582">
        <f t="shared" si="3"/>
        <v>72900</v>
      </c>
      <c r="I23" s="79"/>
      <c r="J23" s="584">
        <v>43680.000000000007</v>
      </c>
      <c r="K23" s="584">
        <v>45180.000000000007</v>
      </c>
      <c r="L23" s="584">
        <v>52580.000000000007</v>
      </c>
    </row>
    <row r="24" spans="1:12" ht="28.5" customHeight="1" x14ac:dyDescent="0.25">
      <c r="A24" s="1117"/>
      <c r="B24" s="1119"/>
      <c r="C24" s="1060"/>
      <c r="D24" s="1060"/>
      <c r="E24" s="595" t="s">
        <v>18</v>
      </c>
      <c r="F24" s="582">
        <f t="shared" ref="F24:F25" si="4">ROUND((J24-J24*23%)+(J24-J24*23%)*80%,-2)</f>
        <v>77100</v>
      </c>
      <c r="G24" s="582">
        <f t="shared" ref="G24:G26" si="5">ROUND((K24-K24*23%)+(K24-K24*23%)*80%,-2)</f>
        <v>79200</v>
      </c>
      <c r="H24" s="582">
        <f t="shared" ref="H24:H26" si="6">ROUND((L24-L24*23%)+(L24-L24*23%)*80%,-2)</f>
        <v>89400</v>
      </c>
      <c r="I24" s="79"/>
      <c r="J24" s="584">
        <v>55630.000000000007</v>
      </c>
      <c r="K24" s="584">
        <v>57130.000000000007</v>
      </c>
      <c r="L24" s="584">
        <v>64505.000000000007</v>
      </c>
    </row>
    <row r="25" spans="1:12" ht="28.5" customHeight="1" x14ac:dyDescent="0.25">
      <c r="A25" s="1117"/>
      <c r="B25" s="1119"/>
      <c r="C25" s="1060"/>
      <c r="D25" s="1060" t="s">
        <v>19</v>
      </c>
      <c r="E25" s="601" t="s">
        <v>17</v>
      </c>
      <c r="F25" s="582">
        <f t="shared" si="4"/>
        <v>77200</v>
      </c>
      <c r="G25" s="582">
        <f t="shared" si="5"/>
        <v>79700</v>
      </c>
      <c r="H25" s="582">
        <f t="shared" si="6"/>
        <v>92000</v>
      </c>
      <c r="I25" s="79"/>
      <c r="J25" s="584">
        <v>55720</v>
      </c>
      <c r="K25" s="584">
        <v>57520</v>
      </c>
      <c r="L25" s="584">
        <v>66400</v>
      </c>
    </row>
    <row r="26" spans="1:12" ht="28.5" customHeight="1" x14ac:dyDescent="0.25">
      <c r="A26" s="1117"/>
      <c r="B26" s="1120"/>
      <c r="C26" s="1060"/>
      <c r="D26" s="1060"/>
      <c r="E26" s="595" t="s">
        <v>18</v>
      </c>
      <c r="F26" s="582">
        <f>ROUND((J26-J26*23%)+(J26-J26*23%)*80%,-2)</f>
        <v>93800</v>
      </c>
      <c r="G26" s="582">
        <f t="shared" si="5"/>
        <v>96300</v>
      </c>
      <c r="H26" s="582">
        <f t="shared" si="6"/>
        <v>108600</v>
      </c>
      <c r="I26" s="79"/>
      <c r="J26" s="584">
        <v>67670</v>
      </c>
      <c r="K26" s="584">
        <v>69470</v>
      </c>
      <c r="L26" s="584">
        <v>78350</v>
      </c>
    </row>
    <row r="27" spans="1:12" ht="27.75" customHeight="1" x14ac:dyDescent="0.25">
      <c r="A27" s="1126" t="s">
        <v>1210</v>
      </c>
      <c r="B27" s="1126"/>
      <c r="C27" s="1126"/>
      <c r="D27" s="1126"/>
      <c r="E27" s="1126"/>
      <c r="F27" s="1126"/>
      <c r="G27" s="1126"/>
      <c r="H27" s="1126"/>
    </row>
    <row r="28" spans="1:12" ht="48" customHeight="1" x14ac:dyDescent="0.25">
      <c r="A28" s="83"/>
      <c r="B28" s="84"/>
      <c r="C28" s="84"/>
      <c r="D28" s="84"/>
      <c r="E28" s="84"/>
      <c r="F28" s="583" t="s">
        <v>25</v>
      </c>
      <c r="G28" s="583" t="s">
        <v>1175</v>
      </c>
      <c r="H28" s="91"/>
      <c r="I28" s="91"/>
    </row>
    <row r="29" spans="1:12" ht="28.5" customHeight="1" x14ac:dyDescent="0.25">
      <c r="A29" s="1114" t="s">
        <v>26</v>
      </c>
      <c r="B29" s="1050" t="s">
        <v>23</v>
      </c>
      <c r="C29" s="1050" t="s">
        <v>15</v>
      </c>
      <c r="D29" s="1050" t="s">
        <v>16</v>
      </c>
      <c r="E29" s="75" t="s">
        <v>17</v>
      </c>
      <c r="F29" s="582">
        <f>ROUND((I29-I29*23%)+(I29-I29*23%)*80%,-2)</f>
        <v>46900</v>
      </c>
      <c r="G29" s="582">
        <f>ROUND((J29-J29*23%)+(J29-J29*23%)*80%,-2)</f>
        <v>54300</v>
      </c>
      <c r="I29" s="584">
        <v>33840</v>
      </c>
      <c r="J29" s="584">
        <v>39150</v>
      </c>
    </row>
    <row r="30" spans="1:12" ht="28.5" customHeight="1" x14ac:dyDescent="0.25">
      <c r="A30" s="1115"/>
      <c r="B30" s="1051"/>
      <c r="C30" s="1051"/>
      <c r="D30" s="1052"/>
      <c r="E30" s="81" t="s">
        <v>18</v>
      </c>
      <c r="F30" s="582">
        <f t="shared" ref="F30:F32" si="7">ROUND((I30-I30*23%)+(I30-I30*23%)*80%,-2)</f>
        <v>66000</v>
      </c>
      <c r="G30" s="582">
        <f t="shared" ref="G30:G32" si="8">ROUND((J30-J30*23%)+(J30-J30*23%)*80%,-2)</f>
        <v>73300</v>
      </c>
      <c r="H30" s="79"/>
      <c r="I30" s="584">
        <v>47590</v>
      </c>
      <c r="J30" s="584">
        <v>52900</v>
      </c>
      <c r="K30" s="92"/>
    </row>
    <row r="31" spans="1:12" ht="28.5" customHeight="1" x14ac:dyDescent="0.25">
      <c r="A31" s="1115"/>
      <c r="B31" s="1051"/>
      <c r="C31" s="1051"/>
      <c r="D31" s="1050" t="s">
        <v>19</v>
      </c>
      <c r="E31" s="75" t="s">
        <v>17</v>
      </c>
      <c r="F31" s="582">
        <f t="shared" si="7"/>
        <v>60800</v>
      </c>
      <c r="G31" s="582">
        <f t="shared" si="8"/>
        <v>65100</v>
      </c>
      <c r="I31" s="584">
        <v>43900</v>
      </c>
      <c r="J31" s="584">
        <v>46970</v>
      </c>
    </row>
    <row r="32" spans="1:12" ht="28.5" customHeight="1" x14ac:dyDescent="0.25">
      <c r="A32" s="1116"/>
      <c r="B32" s="1052"/>
      <c r="C32" s="1052"/>
      <c r="D32" s="1052"/>
      <c r="E32" s="81" t="s">
        <v>18</v>
      </c>
      <c r="F32" s="582">
        <f t="shared" si="7"/>
        <v>79900</v>
      </c>
      <c r="G32" s="582">
        <f t="shared" si="8"/>
        <v>84200</v>
      </c>
      <c r="I32" s="584">
        <v>57650</v>
      </c>
      <c r="J32" s="584">
        <v>60720</v>
      </c>
      <c r="K32" s="92"/>
    </row>
    <row r="33" spans="1:12" ht="15" customHeight="1" x14ac:dyDescent="0.25">
      <c r="A33" s="93" t="s">
        <v>27</v>
      </c>
      <c r="B33" s="93"/>
      <c r="C33" s="93"/>
      <c r="D33" s="93"/>
      <c r="E33" s="94"/>
      <c r="F33" s="93"/>
      <c r="G33" s="82"/>
    </row>
    <row r="34" spans="1:12" ht="15" customHeight="1" x14ac:dyDescent="0.25">
      <c r="A34" s="598"/>
      <c r="B34" s="598"/>
      <c r="C34" s="598"/>
      <c r="D34" s="598"/>
      <c r="E34" s="598"/>
      <c r="F34" s="598"/>
      <c r="G34" s="82"/>
    </row>
    <row r="35" spans="1:12" ht="15" customHeight="1" x14ac:dyDescent="0.25">
      <c r="A35" s="598"/>
      <c r="B35" s="598"/>
      <c r="C35" s="598"/>
      <c r="D35" s="598"/>
      <c r="E35" s="598"/>
      <c r="F35" s="598"/>
      <c r="G35" s="82"/>
    </row>
    <row r="36" spans="1:12" ht="15" customHeight="1" x14ac:dyDescent="0.25">
      <c r="A36" s="598"/>
      <c r="B36" s="598"/>
      <c r="C36" s="598"/>
      <c r="D36" s="598"/>
      <c r="E36" s="598"/>
      <c r="F36" s="598"/>
      <c r="G36" s="82"/>
    </row>
    <row r="37" spans="1:12" ht="15" customHeight="1" x14ac:dyDescent="0.25">
      <c r="A37" s="82"/>
      <c r="B37" s="82"/>
      <c r="C37" s="82"/>
      <c r="D37" s="82"/>
      <c r="E37" s="82"/>
      <c r="F37" s="82"/>
      <c r="G37" s="82"/>
    </row>
    <row r="38" spans="1:12" ht="15" customHeight="1" x14ac:dyDescent="0.25">
      <c r="A38" s="83"/>
      <c r="B38" s="84"/>
      <c r="C38" s="84"/>
      <c r="D38" s="84"/>
      <c r="E38" s="84"/>
      <c r="F38" s="85" t="s">
        <v>28</v>
      </c>
      <c r="G38" s="90"/>
      <c r="H38" s="91"/>
      <c r="I38" s="91"/>
    </row>
    <row r="39" spans="1:12" ht="28.5" customHeight="1" x14ac:dyDescent="0.25">
      <c r="A39" s="1114" t="s">
        <v>29</v>
      </c>
      <c r="B39" s="1050" t="s">
        <v>30</v>
      </c>
      <c r="C39" s="1050" t="s">
        <v>15</v>
      </c>
      <c r="D39" s="1050" t="s">
        <v>16</v>
      </c>
      <c r="E39" s="75" t="s">
        <v>17</v>
      </c>
      <c r="F39" s="75">
        <f t="shared" ref="F39:F41" si="9">ROUND((G39-G39*23%)+(G39-G39*23%)*80%,-2)</f>
        <v>46700</v>
      </c>
      <c r="G39" s="78">
        <v>33660</v>
      </c>
      <c r="H39" s="95"/>
      <c r="I39" s="96"/>
      <c r="J39" s="97"/>
    </row>
    <row r="40" spans="1:12" ht="28.5" customHeight="1" x14ac:dyDescent="0.25">
      <c r="A40" s="1115"/>
      <c r="B40" s="1051"/>
      <c r="C40" s="1051"/>
      <c r="D40" s="1052"/>
      <c r="E40" s="81" t="s">
        <v>18</v>
      </c>
      <c r="F40" s="75">
        <f t="shared" si="9"/>
        <v>62000</v>
      </c>
      <c r="G40" s="78">
        <v>44760</v>
      </c>
      <c r="H40" s="96"/>
      <c r="I40" s="95"/>
      <c r="J40" s="97"/>
      <c r="K40" s="92"/>
    </row>
    <row r="41" spans="1:12" ht="28.5" customHeight="1" x14ac:dyDescent="0.25">
      <c r="A41" s="1115"/>
      <c r="B41" s="1051"/>
      <c r="C41" s="1051"/>
      <c r="D41" s="1050" t="s">
        <v>19</v>
      </c>
      <c r="E41" s="75" t="s">
        <v>17</v>
      </c>
      <c r="F41" s="75">
        <f t="shared" si="9"/>
        <v>56000</v>
      </c>
      <c r="G41" s="78">
        <v>40390</v>
      </c>
      <c r="H41" s="95"/>
      <c r="I41" s="98"/>
      <c r="J41" s="97"/>
    </row>
    <row r="42" spans="1:12" ht="28.5" customHeight="1" x14ac:dyDescent="0.25">
      <c r="A42" s="1116"/>
      <c r="B42" s="1052"/>
      <c r="C42" s="1052"/>
      <c r="D42" s="1052"/>
      <c r="E42" s="81" t="s">
        <v>18</v>
      </c>
      <c r="F42" s="75">
        <f>ROUND((G42-G42*23%)+(G42-G42*23%)*80%,-2)</f>
        <v>71400</v>
      </c>
      <c r="G42" s="78">
        <v>51490</v>
      </c>
      <c r="H42" s="95"/>
      <c r="I42" s="96"/>
      <c r="J42" s="97"/>
      <c r="K42" s="92"/>
    </row>
    <row r="43" spans="1:12" ht="15" customHeight="1" x14ac:dyDescent="0.25">
      <c r="A43" s="99"/>
      <c r="B43" s="99"/>
      <c r="C43" s="99"/>
      <c r="D43" s="99"/>
      <c r="E43" s="99"/>
      <c r="F43" s="99"/>
      <c r="G43" s="82"/>
    </row>
    <row r="44" spans="1:12" s="591" customFormat="1" ht="15" customHeight="1" x14ac:dyDescent="0.25">
      <c r="A44" s="1121"/>
      <c r="B44" s="1122"/>
      <c r="C44" s="1122"/>
      <c r="D44" s="1123"/>
      <c r="E44" s="1124" t="s">
        <v>1197</v>
      </c>
      <c r="F44" s="1125"/>
      <c r="G44" s="603"/>
      <c r="H44" s="604"/>
      <c r="I44" s="604"/>
      <c r="L44" s="593"/>
    </row>
    <row r="45" spans="1:12" s="591" customFormat="1" ht="27.75" customHeight="1" x14ac:dyDescent="0.25">
      <c r="A45" s="1077" t="s">
        <v>1202</v>
      </c>
      <c r="B45" s="1080" t="s">
        <v>1203</v>
      </c>
      <c r="C45" s="1041" t="s">
        <v>15</v>
      </c>
      <c r="D45" s="1041" t="s">
        <v>16</v>
      </c>
      <c r="E45" s="581" t="s">
        <v>17</v>
      </c>
      <c r="F45" s="581">
        <f>ROUND((H45-H45*23%)+(H45-H45*23%)*80%,-2)</f>
        <v>49500</v>
      </c>
      <c r="G45" s="593"/>
      <c r="H45" s="584">
        <v>35690</v>
      </c>
      <c r="I45" s="599"/>
      <c r="L45" s="594"/>
    </row>
    <row r="46" spans="1:12" s="591" customFormat="1" ht="27.75" customHeight="1" x14ac:dyDescent="0.25">
      <c r="A46" s="1078"/>
      <c r="B46" s="1081"/>
      <c r="C46" s="1083"/>
      <c r="D46" s="1042"/>
      <c r="E46" s="595" t="s">
        <v>18</v>
      </c>
      <c r="F46" s="581">
        <f t="shared" ref="F46:F56" si="10">ROUND((H46-H46*23%)+(H46-H46*23%)*80%,-2)</f>
        <v>66000</v>
      </c>
      <c r="G46" s="605"/>
      <c r="H46" s="584">
        <v>47640</v>
      </c>
      <c r="I46" s="599"/>
      <c r="L46" s="594"/>
    </row>
    <row r="47" spans="1:12" s="591" customFormat="1" ht="27.75" customHeight="1" x14ac:dyDescent="0.25">
      <c r="A47" s="1078"/>
      <c r="B47" s="1081"/>
      <c r="C47" s="1083"/>
      <c r="D47" s="1041" t="s">
        <v>19</v>
      </c>
      <c r="E47" s="581" t="s">
        <v>17</v>
      </c>
      <c r="F47" s="581">
        <f t="shared" si="10"/>
        <v>59300</v>
      </c>
      <c r="G47" s="605"/>
      <c r="H47" s="584">
        <v>42810</v>
      </c>
      <c r="I47" s="599"/>
      <c r="L47" s="594"/>
    </row>
    <row r="48" spans="1:12" s="591" customFormat="1" ht="27.75" customHeight="1" x14ac:dyDescent="0.25">
      <c r="A48" s="1078"/>
      <c r="B48" s="1082"/>
      <c r="C48" s="1042"/>
      <c r="D48" s="1042"/>
      <c r="E48" s="595" t="s">
        <v>18</v>
      </c>
      <c r="F48" s="581">
        <f t="shared" si="10"/>
        <v>75900</v>
      </c>
      <c r="G48" s="605"/>
      <c r="H48" s="584">
        <v>54760</v>
      </c>
      <c r="I48" s="599"/>
      <c r="L48" s="594"/>
    </row>
    <row r="49" spans="1:12" s="591" customFormat="1" ht="27.75" customHeight="1" x14ac:dyDescent="0.25">
      <c r="A49" s="1078"/>
      <c r="B49" s="1080" t="s">
        <v>33</v>
      </c>
      <c r="C49" s="1041" t="s">
        <v>15</v>
      </c>
      <c r="D49" s="1041" t="s">
        <v>16</v>
      </c>
      <c r="E49" s="581" t="s">
        <v>17</v>
      </c>
      <c r="F49" s="581">
        <f t="shared" si="10"/>
        <v>53500</v>
      </c>
      <c r="G49" s="605"/>
      <c r="H49" s="584">
        <v>38590</v>
      </c>
      <c r="I49" s="599"/>
      <c r="L49" s="594"/>
    </row>
    <row r="50" spans="1:12" s="591" customFormat="1" ht="27.75" customHeight="1" x14ac:dyDescent="0.25">
      <c r="A50" s="1078"/>
      <c r="B50" s="1081"/>
      <c r="C50" s="1083"/>
      <c r="D50" s="1042"/>
      <c r="E50" s="595" t="s">
        <v>18</v>
      </c>
      <c r="F50" s="581">
        <f t="shared" si="10"/>
        <v>70000</v>
      </c>
      <c r="G50" s="605"/>
      <c r="H50" s="584">
        <v>50540</v>
      </c>
      <c r="I50" s="599"/>
      <c r="L50" s="594"/>
    </row>
    <row r="51" spans="1:12" s="591" customFormat="1" ht="27.75" customHeight="1" x14ac:dyDescent="0.25">
      <c r="A51" s="1078"/>
      <c r="B51" s="1081"/>
      <c r="C51" s="1083"/>
      <c r="D51" s="1041" t="s">
        <v>19</v>
      </c>
      <c r="E51" s="581" t="s">
        <v>17</v>
      </c>
      <c r="F51" s="581">
        <f t="shared" si="10"/>
        <v>64200</v>
      </c>
      <c r="G51" s="605"/>
      <c r="H51" s="584">
        <v>46310</v>
      </c>
      <c r="I51" s="599"/>
      <c r="L51" s="594"/>
    </row>
    <row r="52" spans="1:12" s="591" customFormat="1" ht="27.75" customHeight="1" x14ac:dyDescent="0.25">
      <c r="A52" s="1078"/>
      <c r="B52" s="1082"/>
      <c r="C52" s="1042"/>
      <c r="D52" s="1042"/>
      <c r="E52" s="595" t="s">
        <v>18</v>
      </c>
      <c r="F52" s="581">
        <f t="shared" si="10"/>
        <v>80700</v>
      </c>
      <c r="G52" s="605"/>
      <c r="H52" s="584">
        <v>58260</v>
      </c>
      <c r="I52" s="599"/>
      <c r="L52" s="594"/>
    </row>
    <row r="53" spans="1:12" s="591" customFormat="1" ht="27.75" customHeight="1" x14ac:dyDescent="0.25">
      <c r="A53" s="1078"/>
      <c r="B53" s="1080" t="s">
        <v>34</v>
      </c>
      <c r="C53" s="1041" t="s">
        <v>15</v>
      </c>
      <c r="D53" s="1041" t="s">
        <v>16</v>
      </c>
      <c r="E53" s="581" t="s">
        <v>17</v>
      </c>
      <c r="F53" s="581">
        <f t="shared" si="10"/>
        <v>57600</v>
      </c>
      <c r="G53" s="605"/>
      <c r="H53" s="584">
        <v>41560</v>
      </c>
      <c r="I53" s="599"/>
      <c r="L53" s="594"/>
    </row>
    <row r="54" spans="1:12" s="591" customFormat="1" ht="27.75" customHeight="1" x14ac:dyDescent="0.25">
      <c r="A54" s="1078"/>
      <c r="B54" s="1081"/>
      <c r="C54" s="1083"/>
      <c r="D54" s="1042"/>
      <c r="E54" s="595" t="s">
        <v>18</v>
      </c>
      <c r="F54" s="581">
        <f t="shared" si="10"/>
        <v>74200</v>
      </c>
      <c r="G54" s="605"/>
      <c r="H54" s="584">
        <v>53510</v>
      </c>
      <c r="I54" s="599"/>
      <c r="L54" s="594"/>
    </row>
    <row r="55" spans="1:12" s="591" customFormat="1" ht="27.75" customHeight="1" x14ac:dyDescent="0.25">
      <c r="A55" s="1078"/>
      <c r="B55" s="1081"/>
      <c r="C55" s="1083"/>
      <c r="D55" s="1041" t="s">
        <v>19</v>
      </c>
      <c r="E55" s="581" t="s">
        <v>17</v>
      </c>
      <c r="F55" s="581">
        <f t="shared" si="10"/>
        <v>69100</v>
      </c>
      <c r="G55" s="605"/>
      <c r="H55" s="584">
        <v>49870</v>
      </c>
      <c r="I55" s="599"/>
      <c r="L55" s="594"/>
    </row>
    <row r="56" spans="1:12" s="591" customFormat="1" ht="27.75" customHeight="1" x14ac:dyDescent="0.25">
      <c r="A56" s="1079"/>
      <c r="B56" s="1082"/>
      <c r="C56" s="1042"/>
      <c r="D56" s="1042"/>
      <c r="E56" s="595" t="s">
        <v>18</v>
      </c>
      <c r="F56" s="581">
        <f t="shared" si="10"/>
        <v>85700</v>
      </c>
      <c r="G56" s="603"/>
      <c r="H56" s="584">
        <v>61820</v>
      </c>
      <c r="I56" s="599"/>
      <c r="L56" s="594"/>
    </row>
    <row r="57" spans="1:12" s="591" customFormat="1" ht="28.5" customHeight="1" x14ac:dyDescent="0.25">
      <c r="A57" s="1074" t="s">
        <v>1204</v>
      </c>
      <c r="B57" s="1075"/>
      <c r="C57" s="1075"/>
      <c r="D57" s="1075"/>
      <c r="E57" s="1075"/>
      <c r="F57" s="1076"/>
      <c r="G57" s="606"/>
      <c r="H57" s="592"/>
      <c r="I57" s="592"/>
      <c r="L57" s="593"/>
    </row>
    <row r="58" spans="1:12" ht="28.5" customHeight="1" x14ac:dyDescent="0.25">
      <c r="A58" s="1055"/>
      <c r="B58" s="1056"/>
      <c r="C58" s="1056"/>
      <c r="D58" s="1056"/>
      <c r="E58" s="1067" t="s">
        <v>36</v>
      </c>
      <c r="F58" s="1068"/>
      <c r="G58" s="90"/>
      <c r="H58" s="91"/>
      <c r="I58" s="91"/>
    </row>
    <row r="59" spans="1:12" ht="43.5" customHeight="1" x14ac:dyDescent="0.25">
      <c r="A59" s="673"/>
      <c r="B59" s="674"/>
      <c r="C59" s="674"/>
      <c r="D59" s="674"/>
      <c r="E59" s="675"/>
      <c r="F59" s="676" t="s">
        <v>1166</v>
      </c>
      <c r="G59" s="677" t="s">
        <v>1167</v>
      </c>
      <c r="H59" s="678"/>
      <c r="I59" s="679"/>
      <c r="J59" s="679"/>
      <c r="K59" s="679"/>
      <c r="L59" s="679"/>
    </row>
    <row r="60" spans="1:12" ht="28.5" customHeight="1" x14ac:dyDescent="0.25">
      <c r="A60" s="1069" t="s">
        <v>69</v>
      </c>
      <c r="B60" s="1062" t="s">
        <v>38</v>
      </c>
      <c r="C60" s="1063" t="s">
        <v>15</v>
      </c>
      <c r="D60" s="1063" t="s">
        <v>16</v>
      </c>
      <c r="E60" s="613" t="s">
        <v>17</v>
      </c>
      <c r="F60" s="680">
        <f>ROUND((H60-H60*23%)+(H60-H60*23%)*80%,-2)</f>
        <v>18400</v>
      </c>
      <c r="G60" s="582">
        <f>ROUND((I60-I60*23%)+(I60-I60*23%)*80%,-2)</f>
        <v>21900</v>
      </c>
      <c r="H60" s="584">
        <v>13290</v>
      </c>
      <c r="I60" s="597">
        <v>15790</v>
      </c>
      <c r="J60" s="679"/>
      <c r="K60" s="679"/>
      <c r="L60" s="679"/>
    </row>
    <row r="61" spans="1:12" ht="28.5" customHeight="1" x14ac:dyDescent="0.25">
      <c r="A61" s="1070"/>
      <c r="B61" s="1062"/>
      <c r="C61" s="1063"/>
      <c r="D61" s="1063"/>
      <c r="E61" s="681" t="s">
        <v>18</v>
      </c>
      <c r="F61" s="680">
        <f t="shared" ref="F61:F63" si="11">ROUND((H61-H61*23%)+(H61-H61*23%)*80%,-2)</f>
        <v>29900</v>
      </c>
      <c r="G61" s="582">
        <f t="shared" ref="G61:G63" si="12">ROUND((I61-I61*23%)+(I61-I61*23%)*80%,-2)</f>
        <v>33400</v>
      </c>
      <c r="H61" s="584">
        <v>21590</v>
      </c>
      <c r="I61" s="584">
        <v>24090</v>
      </c>
      <c r="J61" s="682"/>
      <c r="K61" s="679"/>
      <c r="L61" s="679"/>
    </row>
    <row r="62" spans="1:12" ht="28.5" customHeight="1" x14ac:dyDescent="0.25">
      <c r="A62" s="1070"/>
      <c r="B62" s="1062"/>
      <c r="C62" s="1063"/>
      <c r="D62" s="1063" t="s">
        <v>19</v>
      </c>
      <c r="E62" s="613" t="s">
        <v>17</v>
      </c>
      <c r="F62" s="680">
        <f t="shared" si="11"/>
        <v>26700</v>
      </c>
      <c r="G62" s="582">
        <f t="shared" si="12"/>
        <v>25600</v>
      </c>
      <c r="H62" s="584">
        <v>19250</v>
      </c>
      <c r="I62" s="584">
        <v>18450</v>
      </c>
      <c r="J62" s="682"/>
      <c r="K62" s="679"/>
      <c r="L62" s="679"/>
    </row>
    <row r="63" spans="1:12" ht="35.25" customHeight="1" x14ac:dyDescent="0.25">
      <c r="A63" s="1071"/>
      <c r="B63" s="1062"/>
      <c r="C63" s="1063"/>
      <c r="D63" s="1063"/>
      <c r="E63" s="681" t="s">
        <v>18</v>
      </c>
      <c r="F63" s="680">
        <f t="shared" si="11"/>
        <v>38200</v>
      </c>
      <c r="G63" s="582">
        <f t="shared" si="12"/>
        <v>37100</v>
      </c>
      <c r="H63" s="584">
        <v>27550</v>
      </c>
      <c r="I63" s="584">
        <v>26750</v>
      </c>
      <c r="J63" s="682"/>
      <c r="K63" s="679"/>
      <c r="L63" s="679"/>
    </row>
    <row r="64" spans="1:12" ht="28.5" customHeight="1" x14ac:dyDescent="0.25">
      <c r="A64" s="1072" t="s">
        <v>1165</v>
      </c>
      <c r="B64" s="1065"/>
      <c r="C64" s="1065"/>
      <c r="D64" s="1065"/>
      <c r="E64" s="1065"/>
      <c r="F64" s="1065"/>
      <c r="G64" s="683"/>
      <c r="H64" s="684"/>
      <c r="I64" s="684"/>
      <c r="J64" s="682"/>
      <c r="K64" s="679"/>
      <c r="L64" s="679"/>
    </row>
    <row r="65" spans="1:12" ht="141" hidden="1" customHeight="1" x14ac:dyDescent="0.25">
      <c r="A65" s="682"/>
      <c r="B65" s="682"/>
      <c r="C65" s="682"/>
      <c r="D65" s="682"/>
      <c r="E65" s="682"/>
      <c r="F65" s="682"/>
      <c r="G65" s="682"/>
      <c r="H65" s="685"/>
      <c r="I65" s="685"/>
      <c r="J65" s="682"/>
      <c r="K65" s="682"/>
      <c r="L65" s="682"/>
    </row>
    <row r="66" spans="1:12" ht="15" customHeight="1" x14ac:dyDescent="0.25">
      <c r="A66" s="682"/>
      <c r="B66" s="682"/>
      <c r="C66" s="682"/>
      <c r="D66" s="682"/>
      <c r="E66" s="682"/>
      <c r="F66" s="682"/>
      <c r="G66" s="682"/>
      <c r="H66" s="685"/>
      <c r="I66" s="685"/>
      <c r="J66" s="682"/>
      <c r="K66" s="682"/>
      <c r="L66" s="682"/>
    </row>
    <row r="67" spans="1:12" ht="15" customHeight="1" x14ac:dyDescent="0.25">
      <c r="A67" s="682"/>
      <c r="B67" s="682"/>
      <c r="C67" s="682"/>
      <c r="D67" s="682"/>
      <c r="E67" s="682"/>
      <c r="F67" s="682"/>
      <c r="G67" s="682"/>
      <c r="H67" s="685"/>
      <c r="I67" s="685"/>
      <c r="J67" s="682"/>
      <c r="K67" s="682"/>
      <c r="L67" s="682"/>
    </row>
    <row r="68" spans="1:12" ht="15" customHeight="1" x14ac:dyDescent="0.25">
      <c r="A68" s="682"/>
      <c r="B68" s="682"/>
      <c r="C68" s="682"/>
      <c r="D68" s="682"/>
      <c r="E68" s="682"/>
      <c r="F68" s="682"/>
      <c r="G68" s="682"/>
      <c r="H68" s="685"/>
      <c r="I68" s="685"/>
      <c r="J68" s="682"/>
      <c r="K68" s="682"/>
      <c r="L68" s="682"/>
    </row>
    <row r="69" spans="1:12" ht="15" customHeight="1" x14ac:dyDescent="0.25">
      <c r="A69" s="682"/>
      <c r="B69" s="682"/>
      <c r="C69" s="682"/>
      <c r="D69" s="682"/>
      <c r="E69" s="682"/>
      <c r="F69" s="682"/>
      <c r="G69" s="682"/>
      <c r="H69" s="685"/>
      <c r="I69" s="685"/>
      <c r="J69" s="682"/>
      <c r="K69" s="682"/>
      <c r="L69" s="682"/>
    </row>
    <row r="70" spans="1:12" ht="15" customHeight="1" x14ac:dyDescent="0.25">
      <c r="A70" s="682"/>
      <c r="B70" s="682"/>
      <c r="C70" s="682"/>
      <c r="D70" s="682"/>
      <c r="E70" s="682"/>
      <c r="F70" s="682"/>
      <c r="G70" s="682"/>
      <c r="H70" s="685"/>
      <c r="I70" s="685"/>
      <c r="J70" s="682"/>
      <c r="K70" s="682"/>
      <c r="L70" s="682"/>
    </row>
    <row r="71" spans="1:12" ht="15" customHeight="1" x14ac:dyDescent="0.25">
      <c r="A71" s="1073"/>
      <c r="B71" s="1073"/>
      <c r="C71" s="1073"/>
      <c r="D71" s="1073"/>
      <c r="E71" s="686"/>
      <c r="F71" s="687" t="s">
        <v>28</v>
      </c>
      <c r="G71" s="687" t="s">
        <v>42</v>
      </c>
      <c r="H71" s="688"/>
      <c r="I71" s="688"/>
      <c r="J71" s="682"/>
      <c r="K71" s="682"/>
      <c r="L71" s="682"/>
    </row>
    <row r="72" spans="1:12" ht="28.5" customHeight="1" x14ac:dyDescent="0.25">
      <c r="A72" s="1061" t="s">
        <v>40</v>
      </c>
      <c r="B72" s="1062" t="s">
        <v>30</v>
      </c>
      <c r="C72" s="1063" t="s">
        <v>15</v>
      </c>
      <c r="D72" s="1063" t="s">
        <v>16</v>
      </c>
      <c r="E72" s="613" t="s">
        <v>17</v>
      </c>
      <c r="F72" s="613">
        <f t="shared" ref="F72:F75" si="13">ROUND((H72-H72*23%)+(H72-H72*23%)*80%,-2)</f>
        <v>25100</v>
      </c>
      <c r="G72" s="613">
        <f t="shared" si="2"/>
        <v>31700</v>
      </c>
      <c r="H72" s="689">
        <v>18100</v>
      </c>
      <c r="I72" s="689">
        <v>22900</v>
      </c>
      <c r="J72" s="682"/>
      <c r="K72" s="682"/>
      <c r="L72" s="682"/>
    </row>
    <row r="73" spans="1:12" ht="28.5" customHeight="1" x14ac:dyDescent="0.25">
      <c r="A73" s="1061"/>
      <c r="B73" s="1062"/>
      <c r="C73" s="1063"/>
      <c r="D73" s="1063"/>
      <c r="E73" s="681" t="s">
        <v>18</v>
      </c>
      <c r="F73" s="613">
        <f t="shared" si="13"/>
        <v>40500</v>
      </c>
      <c r="G73" s="613">
        <f t="shared" si="2"/>
        <v>47100</v>
      </c>
      <c r="H73" s="689">
        <v>29200</v>
      </c>
      <c r="I73" s="689">
        <v>34000</v>
      </c>
      <c r="J73" s="682"/>
      <c r="K73" s="690"/>
      <c r="L73" s="682"/>
    </row>
    <row r="74" spans="1:12" ht="28.5" customHeight="1" x14ac:dyDescent="0.25">
      <c r="A74" s="1061"/>
      <c r="B74" s="1062"/>
      <c r="C74" s="1063"/>
      <c r="D74" s="1063" t="s">
        <v>19</v>
      </c>
      <c r="E74" s="613" t="s">
        <v>17</v>
      </c>
      <c r="F74" s="613">
        <f t="shared" si="13"/>
        <v>30100</v>
      </c>
      <c r="G74" s="613">
        <f t="shared" si="2"/>
        <v>38100</v>
      </c>
      <c r="H74" s="689">
        <v>21700</v>
      </c>
      <c r="I74" s="689">
        <v>27460</v>
      </c>
      <c r="J74" s="682"/>
      <c r="K74" s="682"/>
      <c r="L74" s="682"/>
    </row>
    <row r="75" spans="1:12" ht="28.5" customHeight="1" x14ac:dyDescent="0.25">
      <c r="A75" s="1061"/>
      <c r="B75" s="1062"/>
      <c r="C75" s="1063"/>
      <c r="D75" s="1063"/>
      <c r="E75" s="681" t="s">
        <v>18</v>
      </c>
      <c r="F75" s="613">
        <f t="shared" si="13"/>
        <v>45500</v>
      </c>
      <c r="G75" s="613">
        <f t="shared" si="2"/>
        <v>53400</v>
      </c>
      <c r="H75" s="689">
        <v>32800</v>
      </c>
      <c r="I75" s="689">
        <v>38560</v>
      </c>
      <c r="J75" s="682"/>
      <c r="K75" s="690"/>
      <c r="L75" s="682"/>
    </row>
    <row r="76" spans="1:12" ht="36.75" customHeight="1" x14ac:dyDescent="0.25">
      <c r="A76" s="1064" t="s">
        <v>41</v>
      </c>
      <c r="B76" s="1065"/>
      <c r="C76" s="1065"/>
      <c r="D76" s="1065"/>
      <c r="E76" s="1065"/>
      <c r="F76" s="1066"/>
      <c r="G76" s="683"/>
      <c r="H76" s="685"/>
      <c r="I76" s="685"/>
      <c r="J76" s="682"/>
      <c r="K76" s="682"/>
      <c r="L76" s="682"/>
    </row>
    <row r="77" spans="1:12" ht="15" customHeight="1" x14ac:dyDescent="0.25">
      <c r="A77" s="691"/>
      <c r="B77" s="691"/>
      <c r="C77" s="691"/>
      <c r="D77" s="691"/>
      <c r="E77" s="691"/>
      <c r="F77" s="691"/>
      <c r="G77" s="691"/>
      <c r="H77" s="683"/>
      <c r="I77" s="683"/>
      <c r="J77" s="682"/>
      <c r="K77" s="682"/>
      <c r="L77" s="682"/>
    </row>
    <row r="78" spans="1:12" ht="15" customHeight="1" x14ac:dyDescent="0.25">
      <c r="A78" s="1063"/>
      <c r="B78" s="1063"/>
      <c r="C78" s="1063"/>
      <c r="D78" s="1063"/>
      <c r="E78" s="1063"/>
      <c r="F78" s="687" t="s">
        <v>28</v>
      </c>
      <c r="G78" s="687" t="s">
        <v>42</v>
      </c>
      <c r="H78" s="692"/>
      <c r="I78" s="693"/>
      <c r="J78" s="682"/>
      <c r="K78" s="682"/>
      <c r="L78" s="682"/>
    </row>
    <row r="79" spans="1:12" ht="40.5" customHeight="1" x14ac:dyDescent="0.25">
      <c r="A79" s="1091" t="s">
        <v>1164</v>
      </c>
      <c r="B79" s="1063" t="s">
        <v>30</v>
      </c>
      <c r="C79" s="1063" t="s">
        <v>15</v>
      </c>
      <c r="D79" s="1063" t="s">
        <v>16</v>
      </c>
      <c r="E79" s="613" t="s">
        <v>17</v>
      </c>
      <c r="F79" s="613">
        <f t="shared" ref="F79:F82" si="14">ROUND((H79-H79*23%)+(H79-HG79*23%)*80%,-2)</f>
        <v>28400</v>
      </c>
      <c r="G79" s="613">
        <f t="shared" ref="G79:G81" si="15">ROUND((I79-I79*23%)+(I79-HH79*23%)*80%,-2)</f>
        <v>36000</v>
      </c>
      <c r="H79" s="689">
        <v>18100</v>
      </c>
      <c r="I79" s="689">
        <v>22900</v>
      </c>
      <c r="J79" s="682"/>
      <c r="K79" s="682"/>
      <c r="L79" s="682"/>
    </row>
    <row r="80" spans="1:12" ht="42.75" customHeight="1" x14ac:dyDescent="0.25">
      <c r="A80" s="1061"/>
      <c r="B80" s="1063"/>
      <c r="C80" s="1063"/>
      <c r="D80" s="1063"/>
      <c r="E80" s="681" t="s">
        <v>18</v>
      </c>
      <c r="F80" s="613">
        <f t="shared" si="14"/>
        <v>45800</v>
      </c>
      <c r="G80" s="613">
        <f t="shared" si="15"/>
        <v>53400</v>
      </c>
      <c r="H80" s="689">
        <v>29200</v>
      </c>
      <c r="I80" s="689">
        <v>34000</v>
      </c>
      <c r="J80" s="682"/>
      <c r="K80" s="682"/>
      <c r="L80" s="682"/>
    </row>
    <row r="81" spans="1:30" ht="47.25" customHeight="1" x14ac:dyDescent="0.25">
      <c r="A81" s="1061"/>
      <c r="B81" s="1063"/>
      <c r="C81" s="1063"/>
      <c r="D81" s="1063" t="s">
        <v>19</v>
      </c>
      <c r="E81" s="613" t="s">
        <v>17</v>
      </c>
      <c r="F81" s="613">
        <f t="shared" si="14"/>
        <v>34100</v>
      </c>
      <c r="G81" s="613">
        <f t="shared" si="15"/>
        <v>43100</v>
      </c>
      <c r="H81" s="689">
        <v>21700</v>
      </c>
      <c r="I81" s="689">
        <v>27460</v>
      </c>
      <c r="J81" s="682"/>
      <c r="K81" s="682"/>
      <c r="L81" s="682"/>
    </row>
    <row r="82" spans="1:30" ht="50.25" customHeight="1" x14ac:dyDescent="0.25">
      <c r="A82" s="1061"/>
      <c r="B82" s="1063"/>
      <c r="C82" s="1063"/>
      <c r="D82" s="1063"/>
      <c r="E82" s="681" t="s">
        <v>18</v>
      </c>
      <c r="F82" s="613">
        <f t="shared" si="14"/>
        <v>51500</v>
      </c>
      <c r="G82" s="613">
        <f>ROUND((I82-I82*23%)+(I82-HH82*23%)*80%,-2)</f>
        <v>60500</v>
      </c>
      <c r="H82" s="689">
        <v>32800</v>
      </c>
      <c r="I82" s="689">
        <v>38560</v>
      </c>
      <c r="J82" s="682"/>
      <c r="K82" s="682"/>
      <c r="L82" s="682"/>
    </row>
    <row r="83" spans="1:30" ht="15" customHeight="1" x14ac:dyDescent="0.25">
      <c r="A83" s="694" t="s">
        <v>44</v>
      </c>
      <c r="B83" s="694"/>
      <c r="C83" s="694"/>
      <c r="D83" s="694"/>
      <c r="E83" s="694"/>
      <c r="F83" s="694"/>
      <c r="G83" s="694"/>
      <c r="H83" s="683"/>
      <c r="I83" s="683"/>
      <c r="J83" s="682"/>
      <c r="K83" s="682"/>
      <c r="L83" s="682"/>
    </row>
    <row r="84" spans="1:30" s="591" customFormat="1" ht="48.75" customHeight="1" x14ac:dyDescent="0.25">
      <c r="A84" s="1097"/>
      <c r="B84" s="1098"/>
      <c r="C84" s="1098"/>
      <c r="D84" s="1098"/>
      <c r="E84" s="1099"/>
      <c r="F84" s="583" t="s">
        <v>1181</v>
      </c>
      <c r="G84" s="583" t="s">
        <v>1182</v>
      </c>
      <c r="H84" s="583" t="s">
        <v>1183</v>
      </c>
      <c r="I84" s="695" t="s">
        <v>1184</v>
      </c>
      <c r="J84" s="583" t="s">
        <v>1185</v>
      </c>
      <c r="K84" s="583" t="s">
        <v>1186</v>
      </c>
      <c r="L84" s="696"/>
    </row>
    <row r="85" spans="1:30" s="591" customFormat="1" ht="26.25" customHeight="1" x14ac:dyDescent="0.25">
      <c r="A85" s="1100" t="s">
        <v>1187</v>
      </c>
      <c r="B85" s="1103" t="s">
        <v>1188</v>
      </c>
      <c r="C85" s="1090" t="s">
        <v>15</v>
      </c>
      <c r="D85" s="1090" t="s">
        <v>16</v>
      </c>
      <c r="E85" s="582" t="s">
        <v>17</v>
      </c>
      <c r="F85" s="582">
        <f>ROUND((M85-M85*23%)+(M85-HH82*23%)*80%,-2)</f>
        <v>31500</v>
      </c>
      <c r="G85" s="582">
        <f t="shared" ref="G85:K85" si="16">ROUND((N85-N85*23%)+(N85-HI82*23%)*80%,-2)</f>
        <v>35400</v>
      </c>
      <c r="H85" s="582">
        <f t="shared" si="16"/>
        <v>39800</v>
      </c>
      <c r="I85" s="582">
        <f t="shared" si="16"/>
        <v>33300</v>
      </c>
      <c r="J85" s="582">
        <f t="shared" si="16"/>
        <v>37200</v>
      </c>
      <c r="K85" s="582">
        <f t="shared" si="16"/>
        <v>41600</v>
      </c>
      <c r="L85" s="696"/>
      <c r="M85" s="584">
        <v>20060</v>
      </c>
      <c r="N85" s="584">
        <v>22560</v>
      </c>
      <c r="O85" s="584">
        <v>25370</v>
      </c>
      <c r="P85" s="584">
        <v>21200</v>
      </c>
      <c r="Q85" s="584">
        <v>23700</v>
      </c>
      <c r="R85" s="584">
        <v>26510</v>
      </c>
    </row>
    <row r="86" spans="1:30" s="591" customFormat="1" ht="28.5" customHeight="1" x14ac:dyDescent="0.25">
      <c r="A86" s="1101"/>
      <c r="B86" s="1103"/>
      <c r="C86" s="1090"/>
      <c r="D86" s="1090"/>
      <c r="E86" s="697" t="s">
        <v>18</v>
      </c>
      <c r="F86" s="582">
        <f t="shared" ref="F86:F88" si="17">ROUND((M86-M86*23%)+(M86-HH83*23%)*80%,-2)</f>
        <v>55900</v>
      </c>
      <c r="G86" s="582">
        <f t="shared" ref="G86:G88" si="18">ROUND((N86-N86*23%)+(N86-HI83*23%)*80%,-2)</f>
        <v>48500</v>
      </c>
      <c r="H86" s="582">
        <f t="shared" ref="H86:H88" si="19">ROUND((O86-O86*23%)+(O86-HJ83*23%)*80%,-2)</f>
        <v>64200</v>
      </c>
      <c r="I86" s="582">
        <f t="shared" ref="I86:I88" si="20">ROUND((P86-P86*23%)+(P86-HK83*23%)*80%,-2)</f>
        <v>57700</v>
      </c>
      <c r="J86" s="582">
        <f t="shared" ref="J86:J88" si="21">ROUND((Q86-Q86*23%)+(Q86-HL83*23%)*80%,-2)</f>
        <v>50200</v>
      </c>
      <c r="K86" s="582">
        <f t="shared" ref="K86:K88" si="22">ROUND((R86-R86*23%)+(R86-HM83*23%)*80%,-2)</f>
        <v>66000</v>
      </c>
      <c r="L86" s="696"/>
      <c r="M86" s="584">
        <v>35610</v>
      </c>
      <c r="N86" s="584">
        <v>30860</v>
      </c>
      <c r="O86" s="584">
        <v>40920</v>
      </c>
      <c r="P86" s="584">
        <v>36750</v>
      </c>
      <c r="Q86" s="584">
        <v>32000</v>
      </c>
      <c r="R86" s="584">
        <v>42060</v>
      </c>
    </row>
    <row r="87" spans="1:30" s="591" customFormat="1" ht="26.25" customHeight="1" x14ac:dyDescent="0.25">
      <c r="A87" s="1101"/>
      <c r="B87" s="1103"/>
      <c r="C87" s="1090"/>
      <c r="D87" s="1090" t="s">
        <v>19</v>
      </c>
      <c r="E87" s="582" t="s">
        <v>17</v>
      </c>
      <c r="F87" s="582">
        <f t="shared" si="17"/>
        <v>43000</v>
      </c>
      <c r="G87" s="582">
        <f t="shared" si="18"/>
        <v>41700</v>
      </c>
      <c r="H87" s="582">
        <f t="shared" si="19"/>
        <v>47800</v>
      </c>
      <c r="I87" s="582">
        <f t="shared" si="20"/>
        <v>45100</v>
      </c>
      <c r="J87" s="582">
        <f t="shared" si="21"/>
        <v>43900</v>
      </c>
      <c r="K87" s="582">
        <f t="shared" si="22"/>
        <v>50000</v>
      </c>
      <c r="L87" s="696"/>
      <c r="M87" s="584">
        <v>27380</v>
      </c>
      <c r="N87" s="584">
        <v>26580</v>
      </c>
      <c r="O87" s="584">
        <v>30450</v>
      </c>
      <c r="P87" s="584">
        <v>28750</v>
      </c>
      <c r="Q87" s="584">
        <v>27950</v>
      </c>
      <c r="R87" s="584">
        <v>31820</v>
      </c>
      <c r="AD87" s="635">
        <v>28750</v>
      </c>
    </row>
    <row r="88" spans="1:30" s="591" customFormat="1" ht="28.5" customHeight="1" x14ac:dyDescent="0.25">
      <c r="A88" s="1102"/>
      <c r="B88" s="1103"/>
      <c r="C88" s="1090"/>
      <c r="D88" s="1090"/>
      <c r="E88" s="697" t="s">
        <v>18</v>
      </c>
      <c r="F88" s="582">
        <f t="shared" si="17"/>
        <v>67400</v>
      </c>
      <c r="G88" s="582">
        <f t="shared" si="18"/>
        <v>54800</v>
      </c>
      <c r="H88" s="582">
        <f t="shared" si="19"/>
        <v>72200</v>
      </c>
      <c r="I88" s="582">
        <f t="shared" si="20"/>
        <v>69600</v>
      </c>
      <c r="J88" s="582">
        <f t="shared" si="21"/>
        <v>56900</v>
      </c>
      <c r="K88" s="582">
        <f t="shared" si="22"/>
        <v>74400</v>
      </c>
      <c r="L88" s="696"/>
      <c r="M88" s="584">
        <v>42930</v>
      </c>
      <c r="N88" s="584">
        <v>34880</v>
      </c>
      <c r="O88" s="584">
        <v>46000</v>
      </c>
      <c r="P88" s="584">
        <v>44300</v>
      </c>
      <c r="Q88" s="584">
        <v>36250</v>
      </c>
      <c r="R88" s="584">
        <v>47370</v>
      </c>
      <c r="AD88" s="635">
        <v>44300</v>
      </c>
    </row>
    <row r="89" spans="1:30" s="596" customFormat="1" ht="44.25" customHeight="1" x14ac:dyDescent="0.25">
      <c r="A89" s="659" t="s">
        <v>1189</v>
      </c>
      <c r="B89" s="660"/>
      <c r="C89" s="660"/>
      <c r="D89" s="660"/>
      <c r="E89" s="660"/>
      <c r="F89" s="660"/>
      <c r="G89" s="660"/>
      <c r="H89" s="660"/>
      <c r="I89" s="660"/>
      <c r="J89" s="584">
        <v>48520</v>
      </c>
      <c r="K89" s="660"/>
      <c r="L89" s="698"/>
      <c r="AD89" s="636"/>
    </row>
    <row r="90" spans="1:30" s="591" customFormat="1" ht="48.75" customHeight="1" x14ac:dyDescent="0.25">
      <c r="A90" s="699" t="s">
        <v>6</v>
      </c>
      <c r="B90" s="700" t="s">
        <v>7</v>
      </c>
      <c r="C90" s="701" t="s">
        <v>11</v>
      </c>
      <c r="D90" s="701" t="s">
        <v>12</v>
      </c>
      <c r="E90" s="701" t="s">
        <v>9</v>
      </c>
      <c r="F90" s="676" t="s">
        <v>21</v>
      </c>
      <c r="G90" s="583" t="s">
        <v>1172</v>
      </c>
      <c r="H90" s="583" t="s">
        <v>1173</v>
      </c>
      <c r="I90" s="702"/>
      <c r="J90" s="584">
        <v>70120</v>
      </c>
      <c r="K90" s="703"/>
      <c r="L90" s="696"/>
    </row>
    <row r="91" spans="1:30" s="591" customFormat="1" ht="26.25" customHeight="1" x14ac:dyDescent="0.25">
      <c r="A91" s="1104" t="s">
        <v>1190</v>
      </c>
      <c r="B91" s="1105" t="s">
        <v>14</v>
      </c>
      <c r="C91" s="1090" t="s">
        <v>15</v>
      </c>
      <c r="D91" s="1090" t="s">
        <v>16</v>
      </c>
      <c r="E91" s="582" t="s">
        <v>17</v>
      </c>
      <c r="F91" s="582">
        <f t="shared" ref="F91:G94" si="23">ROUND((J91-J91*23%)+(J91-J91*23%)*80%,-2)</f>
        <v>52200</v>
      </c>
      <c r="G91" s="582">
        <f t="shared" si="23"/>
        <v>55700</v>
      </c>
      <c r="H91" s="582">
        <f>ROUND((L91-L91*23%)+(L91-L91*23%)*80%,-2)</f>
        <v>59600</v>
      </c>
      <c r="I91" s="704"/>
      <c r="J91" s="584">
        <v>37690</v>
      </c>
      <c r="K91" s="584">
        <v>40190</v>
      </c>
      <c r="L91" s="584">
        <v>43000</v>
      </c>
      <c r="M91" s="655"/>
      <c r="N91" s="650"/>
      <c r="O91" s="650"/>
    </row>
    <row r="92" spans="1:30" s="591" customFormat="1" ht="28.5" customHeight="1" x14ac:dyDescent="0.25">
      <c r="A92" s="1104"/>
      <c r="B92" s="1105"/>
      <c r="C92" s="1090"/>
      <c r="D92" s="1090"/>
      <c r="E92" s="697" t="s">
        <v>18</v>
      </c>
      <c r="F92" s="582">
        <f t="shared" si="23"/>
        <v>82200</v>
      </c>
      <c r="G92" s="582">
        <f t="shared" si="23"/>
        <v>67200</v>
      </c>
      <c r="H92" s="582">
        <f t="shared" ref="H92:H94" si="24">ROUND((L92-L92*23%)+(L92-L92*23%)*80%,-2)</f>
        <v>89500</v>
      </c>
      <c r="I92" s="704"/>
      <c r="J92" s="584">
        <v>59290</v>
      </c>
      <c r="K92" s="584">
        <v>48490</v>
      </c>
      <c r="L92" s="584">
        <v>64600</v>
      </c>
      <c r="M92" s="655"/>
      <c r="N92" s="650"/>
      <c r="O92" s="650"/>
    </row>
    <row r="93" spans="1:30" s="591" customFormat="1" ht="26.25" customHeight="1" x14ac:dyDescent="0.25">
      <c r="A93" s="1104"/>
      <c r="B93" s="1105"/>
      <c r="C93" s="1090"/>
      <c r="D93" s="1090" t="s">
        <v>19</v>
      </c>
      <c r="E93" s="582" t="s">
        <v>17</v>
      </c>
      <c r="F93" s="582">
        <f t="shared" si="23"/>
        <v>67200</v>
      </c>
      <c r="G93" s="582">
        <f t="shared" si="23"/>
        <v>66100</v>
      </c>
      <c r="H93" s="582">
        <f t="shared" si="24"/>
        <v>71500</v>
      </c>
      <c r="I93" s="704"/>
      <c r="J93" s="584">
        <v>48520</v>
      </c>
      <c r="K93" s="584">
        <v>47720</v>
      </c>
      <c r="L93" s="584">
        <v>51590</v>
      </c>
      <c r="M93" s="655"/>
      <c r="N93" s="650"/>
      <c r="O93" s="650"/>
    </row>
    <row r="94" spans="1:30" s="591" customFormat="1" ht="28.5" customHeight="1" x14ac:dyDescent="0.25">
      <c r="A94" s="1100"/>
      <c r="B94" s="1105"/>
      <c r="C94" s="1090"/>
      <c r="D94" s="1090"/>
      <c r="E94" s="697" t="s">
        <v>18</v>
      </c>
      <c r="F94" s="582">
        <f t="shared" si="23"/>
        <v>97200</v>
      </c>
      <c r="G94" s="582">
        <f t="shared" si="23"/>
        <v>77600</v>
      </c>
      <c r="H94" s="582">
        <f t="shared" si="24"/>
        <v>101400</v>
      </c>
      <c r="I94" s="704"/>
      <c r="J94" s="584">
        <v>70120</v>
      </c>
      <c r="K94" s="584">
        <v>56020</v>
      </c>
      <c r="L94" s="584">
        <v>73190</v>
      </c>
      <c r="M94" s="655"/>
      <c r="N94" s="650"/>
      <c r="O94" s="650"/>
    </row>
    <row r="95" spans="1:30" s="596" customFormat="1" ht="44.25" customHeight="1" x14ac:dyDescent="0.25">
      <c r="A95" s="659" t="s">
        <v>1191</v>
      </c>
      <c r="B95" s="660"/>
      <c r="C95" s="660"/>
      <c r="D95" s="660"/>
      <c r="E95" s="660"/>
      <c r="F95" s="660"/>
      <c r="G95" s="660"/>
      <c r="H95" s="660"/>
      <c r="I95" s="705"/>
      <c r="J95" s="657"/>
      <c r="K95" s="658"/>
      <c r="L95" s="658"/>
      <c r="M95" s="656"/>
      <c r="N95" s="651"/>
      <c r="O95" s="651"/>
    </row>
    <row r="96" spans="1:30" s="590" customFormat="1" ht="14.25" customHeight="1" x14ac:dyDescent="0.25">
      <c r="A96" s="706" t="s">
        <v>1168</v>
      </c>
      <c r="B96" s="706"/>
      <c r="C96" s="706"/>
      <c r="D96" s="706"/>
      <c r="E96" s="706"/>
      <c r="F96" s="706"/>
      <c r="G96" s="706"/>
      <c r="H96" s="707"/>
      <c r="I96" s="707"/>
      <c r="J96" s="706"/>
      <c r="K96" s="708"/>
      <c r="L96" s="709"/>
    </row>
    <row r="97" spans="1:17" s="590" customFormat="1" ht="14.25" customHeight="1" x14ac:dyDescent="0.25">
      <c r="A97" s="706" t="s">
        <v>1169</v>
      </c>
      <c r="B97" s="706"/>
      <c r="C97" s="706"/>
      <c r="D97" s="706"/>
      <c r="E97" s="706"/>
      <c r="F97" s="706"/>
      <c r="G97" s="706"/>
      <c r="H97" s="707"/>
      <c r="I97" s="707"/>
      <c r="J97" s="706"/>
      <c r="K97" s="708"/>
      <c r="L97" s="709"/>
    </row>
    <row r="98" spans="1:17" s="590" customFormat="1" ht="14.25" customHeight="1" x14ac:dyDescent="0.25">
      <c r="A98" s="706" t="s">
        <v>1170</v>
      </c>
      <c r="B98" s="706"/>
      <c r="C98" s="706"/>
      <c r="D98" s="706"/>
      <c r="E98" s="706"/>
      <c r="F98" s="706"/>
      <c r="G98" s="706"/>
      <c r="H98" s="707"/>
      <c r="I98" s="707"/>
      <c r="J98" s="706"/>
      <c r="K98" s="708"/>
      <c r="L98" s="709"/>
    </row>
    <row r="99" spans="1:17" s="590" customFormat="1" ht="14.25" customHeight="1" x14ac:dyDescent="0.25">
      <c r="A99" s="706" t="s">
        <v>70</v>
      </c>
      <c r="B99" s="706"/>
      <c r="C99" s="706"/>
      <c r="D99" s="706"/>
      <c r="E99" s="706"/>
      <c r="F99" s="706"/>
      <c r="G99" s="706"/>
      <c r="H99" s="707"/>
      <c r="I99" s="707"/>
      <c r="J99" s="706"/>
      <c r="K99" s="706"/>
      <c r="L99" s="706"/>
    </row>
    <row r="100" spans="1:17" s="590" customFormat="1" ht="14.25" customHeight="1" x14ac:dyDescent="0.25">
      <c r="A100" s="706" t="s">
        <v>1171</v>
      </c>
      <c r="B100" s="706"/>
      <c r="C100" s="706"/>
      <c r="D100" s="706"/>
      <c r="E100" s="706"/>
      <c r="F100" s="709"/>
      <c r="G100" s="706"/>
      <c r="H100" s="707"/>
      <c r="I100" s="707"/>
      <c r="J100" s="706"/>
      <c r="K100" s="706"/>
      <c r="L100" s="706"/>
    </row>
    <row r="101" spans="1:17" s="591" customFormat="1" ht="20.25" customHeight="1" x14ac:dyDescent="0.25">
      <c r="A101" s="1108" t="s">
        <v>6</v>
      </c>
      <c r="B101" s="1110" t="s">
        <v>8</v>
      </c>
      <c r="C101" s="1111"/>
      <c r="D101" s="1112" t="s">
        <v>9</v>
      </c>
      <c r="E101" s="1084" t="s">
        <v>1192</v>
      </c>
      <c r="F101" s="1084" t="s">
        <v>1193</v>
      </c>
      <c r="G101" s="1084" t="s">
        <v>1194</v>
      </c>
      <c r="H101" s="1084" t="s">
        <v>1195</v>
      </c>
      <c r="I101" s="1084" t="s">
        <v>1196</v>
      </c>
      <c r="J101" s="1084" t="s">
        <v>1197</v>
      </c>
      <c r="K101" s="1086"/>
      <c r="L101" s="1086"/>
      <c r="M101" s="594"/>
    </row>
    <row r="102" spans="1:17" s="591" customFormat="1" ht="20.25" customHeight="1" x14ac:dyDescent="0.25">
      <c r="A102" s="1109"/>
      <c r="B102" s="582" t="s">
        <v>11</v>
      </c>
      <c r="C102" s="582" t="s">
        <v>12</v>
      </c>
      <c r="D102" s="1113"/>
      <c r="E102" s="1085"/>
      <c r="F102" s="1085"/>
      <c r="G102" s="1085"/>
      <c r="H102" s="1085"/>
      <c r="I102" s="1085"/>
      <c r="J102" s="1085"/>
      <c r="K102" s="1086"/>
      <c r="L102" s="1086"/>
      <c r="M102" s="594"/>
    </row>
    <row r="103" spans="1:17" s="602" customFormat="1" ht="27.75" customHeight="1" x14ac:dyDescent="0.3">
      <c r="A103" s="1087" t="s">
        <v>1198</v>
      </c>
      <c r="B103" s="1092" t="s">
        <v>15</v>
      </c>
      <c r="C103" s="1092" t="s">
        <v>16</v>
      </c>
      <c r="D103" s="680" t="s">
        <v>17</v>
      </c>
      <c r="E103" s="582">
        <f>ROUND((L103-L103*23%)+(L103-HH88*23%)*80%,-2)</f>
        <v>70200</v>
      </c>
      <c r="F103" s="582">
        <f t="shared" ref="F103:I103" si="25">ROUND((M103-M103*23%)+(M103-HI88*23%)*80%,-2)</f>
        <v>74000</v>
      </c>
      <c r="G103" s="582">
        <f t="shared" si="25"/>
        <v>78800</v>
      </c>
      <c r="H103" s="582">
        <f t="shared" si="25"/>
        <v>82400</v>
      </c>
      <c r="I103" s="582">
        <f t="shared" si="25"/>
        <v>80800</v>
      </c>
      <c r="J103" s="582">
        <f t="shared" ref="J103:J108" si="26">ROUND((Q103-Q103*23%)+(Q103-HM88*23%)*80%,-2)</f>
        <v>131400</v>
      </c>
      <c r="K103" s="710"/>
      <c r="L103" s="584">
        <v>44720</v>
      </c>
      <c r="M103" s="584">
        <v>47150</v>
      </c>
      <c r="N103" s="584">
        <v>50220</v>
      </c>
      <c r="O103" s="584">
        <v>52460</v>
      </c>
      <c r="P103" s="584">
        <v>51490</v>
      </c>
      <c r="Q103" s="584">
        <v>83670</v>
      </c>
    </row>
    <row r="104" spans="1:17" s="591" customFormat="1" ht="27.75" customHeight="1" thickBot="1" x14ac:dyDescent="0.3">
      <c r="A104" s="1088"/>
      <c r="B104" s="1093"/>
      <c r="C104" s="1095"/>
      <c r="D104" s="711" t="s">
        <v>18</v>
      </c>
      <c r="E104" s="582">
        <f t="shared" ref="E104:F106" si="27">ROUND((L104-L104*23%)+(L104-HH89*23%)*80%,-2)</f>
        <v>95000</v>
      </c>
      <c r="F104" s="582">
        <f t="shared" ref="F104:F105" si="28">ROUND((M104-M104*23%)+(M104-HI89*23%)*80%,-2)</f>
        <v>98800</v>
      </c>
      <c r="G104" s="582">
        <f t="shared" ref="G104:G106" si="29">ROUND((N104-N104*23%)+(N104-HJ89*23%)*80%,-2)</f>
        <v>103700</v>
      </c>
      <c r="H104" s="582">
        <f t="shared" ref="H104:H106" si="30">ROUND((O104-O104*23%)+(O104-HK89*23%)*80%,-2)</f>
        <v>107200</v>
      </c>
      <c r="I104" s="582">
        <f t="shared" ref="I104:I106" si="31">ROUND((P104-P104*23%)+(P104-HL89*23%)*80%,-2)</f>
        <v>105600</v>
      </c>
      <c r="J104" s="582">
        <f t="shared" si="26"/>
        <v>156200</v>
      </c>
      <c r="K104" s="710"/>
      <c r="L104" s="584">
        <v>60520</v>
      </c>
      <c r="M104" s="584">
        <v>62950</v>
      </c>
      <c r="N104" s="584">
        <v>66020</v>
      </c>
      <c r="O104" s="584">
        <v>68260</v>
      </c>
      <c r="P104" s="584">
        <v>67290</v>
      </c>
      <c r="Q104" s="584">
        <v>99470</v>
      </c>
    </row>
    <row r="105" spans="1:17" s="591" customFormat="1" ht="27.75" customHeight="1" x14ac:dyDescent="0.25">
      <c r="A105" s="1088"/>
      <c r="B105" s="1093"/>
      <c r="C105" s="1096" t="s">
        <v>1199</v>
      </c>
      <c r="D105" s="712" t="s">
        <v>17</v>
      </c>
      <c r="E105" s="582">
        <f t="shared" si="27"/>
        <v>74400</v>
      </c>
      <c r="F105" s="582">
        <f t="shared" si="28"/>
        <v>79000</v>
      </c>
      <c r="G105" s="582">
        <f t="shared" si="29"/>
        <v>84700</v>
      </c>
      <c r="H105" s="582">
        <f t="shared" si="30"/>
        <v>89000</v>
      </c>
      <c r="I105" s="582">
        <f t="shared" si="31"/>
        <v>87100</v>
      </c>
      <c r="J105" s="582">
        <f t="shared" si="26"/>
        <v>147800</v>
      </c>
      <c r="K105" s="710"/>
      <c r="L105" s="584">
        <v>47380</v>
      </c>
      <c r="M105" s="584">
        <v>50300</v>
      </c>
      <c r="N105" s="584">
        <v>53980</v>
      </c>
      <c r="O105" s="584">
        <v>56670</v>
      </c>
      <c r="P105" s="584">
        <v>55500</v>
      </c>
      <c r="Q105" s="584">
        <v>94110</v>
      </c>
    </row>
    <row r="106" spans="1:17" s="591" customFormat="1" ht="27.75" customHeight="1" thickBot="1" x14ac:dyDescent="0.3">
      <c r="A106" s="1088"/>
      <c r="B106" s="1093"/>
      <c r="C106" s="1095"/>
      <c r="D106" s="711" t="s">
        <v>18</v>
      </c>
      <c r="E106" s="582">
        <f t="shared" si="27"/>
        <v>99200</v>
      </c>
      <c r="F106" s="582">
        <f t="shared" si="27"/>
        <v>103800</v>
      </c>
      <c r="G106" s="582">
        <f t="shared" si="29"/>
        <v>109600</v>
      </c>
      <c r="H106" s="582">
        <f t="shared" si="30"/>
        <v>113800</v>
      </c>
      <c r="I106" s="582">
        <f t="shared" si="31"/>
        <v>111900</v>
      </c>
      <c r="J106" s="582">
        <f t="shared" si="26"/>
        <v>172600</v>
      </c>
      <c r="K106" s="710"/>
      <c r="L106" s="584">
        <v>63180</v>
      </c>
      <c r="M106" s="584">
        <v>66100</v>
      </c>
      <c r="N106" s="584">
        <v>69780</v>
      </c>
      <c r="O106" s="584">
        <v>72470</v>
      </c>
      <c r="P106" s="584">
        <v>71300</v>
      </c>
      <c r="Q106" s="584">
        <v>109910</v>
      </c>
    </row>
    <row r="107" spans="1:17" s="591" customFormat="1" ht="27.75" customHeight="1" x14ac:dyDescent="0.25">
      <c r="A107" s="1088"/>
      <c r="B107" s="1093"/>
      <c r="C107" s="1096" t="s">
        <v>1200</v>
      </c>
      <c r="D107" s="713" t="s">
        <v>17</v>
      </c>
      <c r="E107" s="582">
        <f t="shared" ref="E107:E108" si="32">ROUND((L107-L107*23%)+(L107-HH92*23%)*80%,-2)</f>
        <v>101100</v>
      </c>
      <c r="F107" s="582">
        <f t="shared" ref="F107:F108" si="33">ROUND((M107-M107*23%)+(M107-HI92*23%)*80%,-2)</f>
        <v>106100</v>
      </c>
      <c r="G107" s="714" t="s">
        <v>57</v>
      </c>
      <c r="H107" s="714" t="s">
        <v>57</v>
      </c>
      <c r="I107" s="714" t="s">
        <v>57</v>
      </c>
      <c r="J107" s="582">
        <f t="shared" si="26"/>
        <v>180700</v>
      </c>
      <c r="K107" s="710"/>
      <c r="L107" s="584">
        <v>64420</v>
      </c>
      <c r="M107" s="584">
        <v>67580</v>
      </c>
      <c r="N107" s="584" t="s">
        <v>57</v>
      </c>
      <c r="O107" s="584" t="s">
        <v>57</v>
      </c>
      <c r="P107" s="584" t="s">
        <v>57</v>
      </c>
      <c r="Q107" s="584">
        <v>115100</v>
      </c>
    </row>
    <row r="108" spans="1:17" s="591" customFormat="1" ht="27.75" customHeight="1" x14ac:dyDescent="0.25">
      <c r="A108" s="1089"/>
      <c r="B108" s="1094"/>
      <c r="C108" s="1094"/>
      <c r="D108" s="697" t="s">
        <v>18</v>
      </c>
      <c r="E108" s="582">
        <f t="shared" si="32"/>
        <v>136300</v>
      </c>
      <c r="F108" s="582">
        <f t="shared" si="33"/>
        <v>141200</v>
      </c>
      <c r="G108" s="582" t="s">
        <v>57</v>
      </c>
      <c r="H108" s="582" t="s">
        <v>57</v>
      </c>
      <c r="I108" s="582" t="s">
        <v>57</v>
      </c>
      <c r="J108" s="582">
        <f t="shared" si="26"/>
        <v>215800</v>
      </c>
      <c r="K108" s="710"/>
      <c r="L108" s="584">
        <v>86800</v>
      </c>
      <c r="M108" s="584">
        <v>89960</v>
      </c>
      <c r="N108" s="584" t="s">
        <v>57</v>
      </c>
      <c r="O108" s="584" t="s">
        <v>57</v>
      </c>
      <c r="P108" s="584" t="s">
        <v>57</v>
      </c>
      <c r="Q108" s="584">
        <v>137480</v>
      </c>
    </row>
    <row r="109" spans="1:17" s="591" customFormat="1" ht="45.75" customHeight="1" x14ac:dyDescent="0.25">
      <c r="A109" s="715" t="s">
        <v>1201</v>
      </c>
      <c r="B109" s="715"/>
      <c r="C109" s="715"/>
      <c r="D109" s="715"/>
      <c r="E109" s="715"/>
      <c r="F109" s="715"/>
      <c r="G109" s="715"/>
      <c r="H109" s="715"/>
      <c r="I109" s="715"/>
      <c r="J109" s="715"/>
      <c r="K109" s="716"/>
      <c r="L109" s="717"/>
    </row>
    <row r="110" spans="1:17" ht="29.25" customHeight="1" x14ac:dyDescent="0.25">
      <c r="A110" s="1073"/>
      <c r="B110" s="1073"/>
      <c r="C110" s="1073"/>
      <c r="D110" s="1073"/>
      <c r="E110" s="1073"/>
      <c r="F110" s="687" t="s">
        <v>28</v>
      </c>
      <c r="G110" s="687" t="s">
        <v>25</v>
      </c>
      <c r="H110" s="687" t="s">
        <v>55</v>
      </c>
      <c r="I110" s="718"/>
      <c r="J110" s="689" t="s">
        <v>57</v>
      </c>
      <c r="K110" s="682"/>
      <c r="L110" s="682"/>
    </row>
    <row r="111" spans="1:17" ht="25.5" customHeight="1" x14ac:dyDescent="0.25">
      <c r="A111" s="1073" t="s">
        <v>56</v>
      </c>
      <c r="B111" s="1063" t="s">
        <v>30</v>
      </c>
      <c r="C111" s="1063" t="s">
        <v>15</v>
      </c>
      <c r="D111" s="1063" t="s">
        <v>16</v>
      </c>
      <c r="E111" s="613" t="s">
        <v>17</v>
      </c>
      <c r="F111" s="613">
        <f t="shared" ref="F111:F118" si="34">ROUND((I111-I111*23%)+(I111-I111*23%)*80%,-2)</f>
        <v>29900</v>
      </c>
      <c r="G111" s="613" t="s">
        <v>57</v>
      </c>
      <c r="H111" s="613" t="s">
        <v>57</v>
      </c>
      <c r="I111" s="689">
        <v>21560</v>
      </c>
      <c r="J111" s="689">
        <v>25400</v>
      </c>
      <c r="K111" s="689" t="s">
        <v>57</v>
      </c>
      <c r="L111" s="682"/>
    </row>
    <row r="112" spans="1:17" ht="25.5" customHeight="1" x14ac:dyDescent="0.25">
      <c r="A112" s="1106"/>
      <c r="B112" s="1063"/>
      <c r="C112" s="1063"/>
      <c r="D112" s="1063"/>
      <c r="E112" s="681" t="s">
        <v>18</v>
      </c>
      <c r="F112" s="613">
        <f t="shared" si="34"/>
        <v>45400</v>
      </c>
      <c r="G112" s="613" t="s">
        <v>57</v>
      </c>
      <c r="H112" s="613" t="s">
        <v>57</v>
      </c>
      <c r="I112" s="689">
        <v>32750</v>
      </c>
      <c r="J112" s="689">
        <v>39150</v>
      </c>
      <c r="K112" s="689" t="s">
        <v>57</v>
      </c>
      <c r="L112" s="682"/>
    </row>
    <row r="113" spans="1:35" ht="25.5" customHeight="1" x14ac:dyDescent="0.25">
      <c r="A113" s="1106"/>
      <c r="B113" s="1063"/>
      <c r="C113" s="1063"/>
      <c r="D113" s="1063" t="s">
        <v>19</v>
      </c>
      <c r="E113" s="613" t="s">
        <v>17</v>
      </c>
      <c r="F113" s="613">
        <f t="shared" si="34"/>
        <v>36000</v>
      </c>
      <c r="G113" s="613" t="s">
        <v>57</v>
      </c>
      <c r="H113" s="613" t="s">
        <v>57</v>
      </c>
      <c r="I113" s="689">
        <v>25980</v>
      </c>
      <c r="J113" s="689">
        <v>30480</v>
      </c>
      <c r="K113" s="689" t="s">
        <v>57</v>
      </c>
      <c r="L113" s="682"/>
    </row>
    <row r="114" spans="1:35" ht="25.5" customHeight="1" x14ac:dyDescent="0.25">
      <c r="A114" s="1106"/>
      <c r="B114" s="1063"/>
      <c r="C114" s="1063"/>
      <c r="D114" s="1063"/>
      <c r="E114" s="681" t="s">
        <v>18</v>
      </c>
      <c r="F114" s="613">
        <f t="shared" si="34"/>
        <v>51400</v>
      </c>
      <c r="G114" s="613" t="s">
        <v>57</v>
      </c>
      <c r="H114" s="613" t="s">
        <v>57</v>
      </c>
      <c r="I114" s="689">
        <v>37080</v>
      </c>
      <c r="J114" s="689">
        <v>44230</v>
      </c>
      <c r="K114" s="689" t="s">
        <v>57</v>
      </c>
      <c r="L114" s="682"/>
    </row>
    <row r="115" spans="1:35" ht="25.5" customHeight="1" x14ac:dyDescent="0.25">
      <c r="A115" s="1106"/>
      <c r="B115" s="1063" t="s">
        <v>23</v>
      </c>
      <c r="C115" s="1063" t="s">
        <v>15</v>
      </c>
      <c r="D115" s="1063" t="s">
        <v>16</v>
      </c>
      <c r="E115" s="613" t="s">
        <v>17</v>
      </c>
      <c r="F115" s="613">
        <f t="shared" si="34"/>
        <v>32400</v>
      </c>
      <c r="G115" s="613">
        <f>ROUND((J111-J111*23%)+(J111-J111*23%)*80%,-2)</f>
        <v>35200</v>
      </c>
      <c r="H115" s="613">
        <f t="shared" ref="H115:H117" si="35">ROUND((K115-K115*23%)+(K115-K115*23%)*80%,-2)</f>
        <v>34800</v>
      </c>
      <c r="I115" s="689">
        <v>23360</v>
      </c>
      <c r="J115" s="719"/>
      <c r="K115" s="689">
        <v>25140</v>
      </c>
      <c r="L115" s="682"/>
    </row>
    <row r="116" spans="1:35" ht="25.5" customHeight="1" x14ac:dyDescent="0.25">
      <c r="A116" s="1106"/>
      <c r="B116" s="1063"/>
      <c r="C116" s="1063"/>
      <c r="D116" s="1063"/>
      <c r="E116" s="681" t="s">
        <v>18</v>
      </c>
      <c r="F116" s="613">
        <f t="shared" si="34"/>
        <v>48800</v>
      </c>
      <c r="G116" s="613">
        <f>ROUND((J112-J112*23%)+(J112-J112*23%)*80%,-2)</f>
        <v>54300</v>
      </c>
      <c r="H116" s="613">
        <f t="shared" si="35"/>
        <v>56400</v>
      </c>
      <c r="I116" s="689">
        <v>35210</v>
      </c>
      <c r="J116" s="719"/>
      <c r="K116" s="689">
        <v>40690</v>
      </c>
      <c r="L116" s="682"/>
    </row>
    <row r="117" spans="1:35" ht="25.5" customHeight="1" x14ac:dyDescent="0.25">
      <c r="A117" s="1106"/>
      <c r="B117" s="1063"/>
      <c r="C117" s="1063"/>
      <c r="D117" s="1063" t="s">
        <v>19</v>
      </c>
      <c r="E117" s="613" t="s">
        <v>17</v>
      </c>
      <c r="F117" s="613">
        <f t="shared" si="34"/>
        <v>38900</v>
      </c>
      <c r="G117" s="613">
        <f>ROUND((J113-J113*23%)+(J113-J113*23%)*80%,-2)</f>
        <v>42200</v>
      </c>
      <c r="H117" s="613">
        <f t="shared" si="35"/>
        <v>41800</v>
      </c>
      <c r="I117" s="689">
        <v>28040</v>
      </c>
      <c r="J117" s="719"/>
      <c r="K117" s="689">
        <v>30160</v>
      </c>
      <c r="L117" s="682"/>
    </row>
    <row r="118" spans="1:35" ht="25.5" customHeight="1" x14ac:dyDescent="0.25">
      <c r="A118" s="1106"/>
      <c r="B118" s="1063"/>
      <c r="C118" s="1063"/>
      <c r="D118" s="1063"/>
      <c r="E118" s="681" t="s">
        <v>18</v>
      </c>
      <c r="F118" s="613">
        <f t="shared" si="34"/>
        <v>55300</v>
      </c>
      <c r="G118" s="613">
        <f>ROUND((J114-J114*23%)+(J114-J114*23%)*80%,-2)</f>
        <v>61300</v>
      </c>
      <c r="H118" s="613">
        <f>ROUND((K118-K118*23%)+(K118-K118*23%)*80%,-2)</f>
        <v>63400</v>
      </c>
      <c r="I118" s="689">
        <v>39890</v>
      </c>
      <c r="J118" s="719"/>
      <c r="K118" s="689">
        <v>45710</v>
      </c>
      <c r="L118" s="682"/>
    </row>
    <row r="119" spans="1:35" s="56" customFormat="1" ht="18" customHeight="1" x14ac:dyDescent="0.25">
      <c r="A119" s="1107" t="s">
        <v>58</v>
      </c>
      <c r="B119" s="1107"/>
      <c r="C119" s="1107"/>
      <c r="D119" s="1107"/>
      <c r="E119" s="1107"/>
      <c r="F119" s="1107"/>
      <c r="G119" s="1107"/>
      <c r="H119" s="1107"/>
      <c r="I119" s="106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</row>
    <row r="120" spans="1:35" s="56" customFormat="1" ht="18" customHeight="1" x14ac:dyDescent="0.25">
      <c r="A120" s="646"/>
      <c r="B120" s="646"/>
      <c r="C120" s="646"/>
      <c r="D120" s="646"/>
      <c r="E120" s="646"/>
      <c r="F120" s="646"/>
      <c r="G120" s="646"/>
      <c r="H120" s="646"/>
      <c r="I120" s="106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</row>
    <row r="121" spans="1:35" s="56" customFormat="1" ht="18" customHeight="1" x14ac:dyDescent="0.25">
      <c r="A121" s="646"/>
      <c r="B121" s="646"/>
      <c r="C121" s="646"/>
      <c r="D121" s="646"/>
      <c r="E121" s="646"/>
      <c r="F121" s="646"/>
      <c r="G121" s="646"/>
      <c r="H121" s="646"/>
      <c r="I121" s="106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</row>
    <row r="122" spans="1:35" s="56" customFormat="1" ht="18" customHeight="1" x14ac:dyDescent="0.25">
      <c r="A122" s="646"/>
      <c r="B122" s="646"/>
      <c r="C122" s="646"/>
      <c r="D122" s="646"/>
      <c r="E122" s="646"/>
      <c r="F122" s="646"/>
      <c r="G122" s="646"/>
      <c r="H122" s="646"/>
      <c r="I122" s="106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</row>
    <row r="123" spans="1:35" s="56" customFormat="1" ht="18" customHeight="1" x14ac:dyDescent="0.25">
      <c r="A123" s="646"/>
      <c r="B123" s="646"/>
      <c r="C123" s="646"/>
      <c r="D123" s="646"/>
      <c r="E123" s="646"/>
      <c r="F123" s="646"/>
      <c r="G123" s="646"/>
      <c r="H123" s="646"/>
      <c r="I123" s="106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</row>
    <row r="124" spans="1:35" s="56" customFormat="1" ht="18" customHeight="1" x14ac:dyDescent="0.25">
      <c r="A124" s="646"/>
      <c r="B124" s="646"/>
      <c r="C124" s="646"/>
      <c r="D124" s="646"/>
      <c r="E124" s="646"/>
      <c r="F124" s="646"/>
      <c r="G124" s="646"/>
      <c r="H124" s="646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</row>
    <row r="125" spans="1:35" s="56" customFormat="1" ht="18" customHeight="1" x14ac:dyDescent="0.25">
      <c r="A125" s="646"/>
      <c r="B125" s="646"/>
      <c r="C125" s="646"/>
      <c r="D125" s="646"/>
      <c r="E125" s="646"/>
      <c r="F125" s="646"/>
      <c r="G125" s="646"/>
      <c r="H125" s="646"/>
      <c r="I125" s="106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</row>
    <row r="126" spans="1:35" s="56" customFormat="1" ht="18" customHeight="1" x14ac:dyDescent="0.25">
      <c r="A126" s="646"/>
      <c r="B126" s="646"/>
      <c r="C126" s="646"/>
      <c r="D126" s="646"/>
      <c r="E126" s="646"/>
      <c r="F126" s="646"/>
      <c r="G126" s="646"/>
      <c r="H126" s="646"/>
      <c r="I126" s="106"/>
      <c r="J126" s="58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</row>
    <row r="127" spans="1:35" s="56" customFormat="1" ht="18" customHeight="1" x14ac:dyDescent="0.25">
      <c r="A127" s="646"/>
      <c r="B127" s="646"/>
      <c r="C127" s="646"/>
      <c r="D127" s="646"/>
      <c r="E127" s="646"/>
      <c r="F127" s="646"/>
      <c r="G127" s="646"/>
      <c r="H127" s="646"/>
      <c r="I127" s="106"/>
      <c r="J127" s="584" t="s">
        <v>57</v>
      </c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</row>
    <row r="128" spans="1:35" s="56" customFormat="1" ht="18" customHeight="1" x14ac:dyDescent="0.25">
      <c r="A128" s="646"/>
      <c r="B128" s="646"/>
      <c r="C128" s="646"/>
      <c r="D128" s="646"/>
      <c r="E128" s="646"/>
      <c r="F128" s="646"/>
      <c r="G128" s="646"/>
      <c r="H128" s="646"/>
      <c r="I128" s="106"/>
      <c r="J128" s="584" t="s">
        <v>57</v>
      </c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</row>
    <row r="129" spans="1:35" s="56" customFormat="1" ht="18" customHeight="1" x14ac:dyDescent="0.25">
      <c r="A129" s="646"/>
      <c r="B129" s="646"/>
      <c r="C129" s="646"/>
      <c r="D129" s="646"/>
      <c r="E129" s="646"/>
      <c r="F129" s="646"/>
      <c r="G129" s="646"/>
      <c r="H129" s="646"/>
      <c r="I129" s="106"/>
      <c r="J129" s="584" t="s">
        <v>57</v>
      </c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</row>
    <row r="130" spans="1:35" ht="16.5" customHeight="1" x14ac:dyDescent="0.25">
      <c r="A130" s="1046"/>
      <c r="B130" s="1046"/>
      <c r="C130" s="1046"/>
      <c r="D130" s="1046"/>
      <c r="E130" s="1046"/>
      <c r="F130" s="645" t="s">
        <v>28</v>
      </c>
      <c r="G130" s="645"/>
      <c r="H130" s="645"/>
      <c r="I130" s="587" t="s">
        <v>28</v>
      </c>
      <c r="J130" s="584" t="s">
        <v>57</v>
      </c>
      <c r="K130" s="587"/>
    </row>
    <row r="131" spans="1:35" ht="25.5" customHeight="1" x14ac:dyDescent="0.25">
      <c r="A131" s="1057" t="s">
        <v>59</v>
      </c>
      <c r="B131" s="1043" t="s">
        <v>30</v>
      </c>
      <c r="C131" s="1043" t="s">
        <v>15</v>
      </c>
      <c r="D131" s="1043" t="s">
        <v>16</v>
      </c>
      <c r="E131" s="75" t="s">
        <v>17</v>
      </c>
      <c r="F131" s="582">
        <f>ROUND((I131-I131*23%)+(I131-I131*23%)*80%,-2)</f>
        <v>24600</v>
      </c>
      <c r="G131" s="582" t="s">
        <v>57</v>
      </c>
      <c r="H131" s="582" t="s">
        <v>57</v>
      </c>
      <c r="I131" s="584">
        <v>17750</v>
      </c>
      <c r="J131" s="587" t="s">
        <v>25</v>
      </c>
      <c r="K131" s="584" t="s">
        <v>57</v>
      </c>
      <c r="L131" s="97"/>
    </row>
    <row r="132" spans="1:35" ht="12.75" customHeight="1" x14ac:dyDescent="0.25">
      <c r="A132" s="1057"/>
      <c r="B132" s="1043"/>
      <c r="C132" s="1043"/>
      <c r="D132" s="1043"/>
      <c r="E132" s="81" t="s">
        <v>18</v>
      </c>
      <c r="F132" s="582">
        <f t="shared" ref="F132:F136" si="36">ROUND((I132-I132*23%)+(I132-I132*23%)*80%,-2)</f>
        <v>40000</v>
      </c>
      <c r="G132" s="582" t="s">
        <v>57</v>
      </c>
      <c r="H132" s="582" t="s">
        <v>57</v>
      </c>
      <c r="I132" s="584">
        <v>28850</v>
      </c>
      <c r="J132" s="584">
        <v>23670</v>
      </c>
      <c r="K132" s="584" t="s">
        <v>57</v>
      </c>
      <c r="L132" s="97"/>
    </row>
    <row r="133" spans="1:35" ht="25.5" customHeight="1" x14ac:dyDescent="0.25">
      <c r="A133" s="1057"/>
      <c r="B133" s="1043"/>
      <c r="C133" s="1043"/>
      <c r="D133" s="1043" t="s">
        <v>19</v>
      </c>
      <c r="E133" s="75" t="s">
        <v>17</v>
      </c>
      <c r="F133" s="582">
        <f t="shared" si="36"/>
        <v>34100</v>
      </c>
      <c r="G133" s="582" t="s">
        <v>57</v>
      </c>
      <c r="H133" s="582" t="s">
        <v>57</v>
      </c>
      <c r="I133" s="584">
        <v>24600</v>
      </c>
      <c r="J133" s="584">
        <v>37420</v>
      </c>
      <c r="K133" s="584" t="s">
        <v>57</v>
      </c>
      <c r="L133" s="97"/>
    </row>
    <row r="134" spans="1:35" ht="12" customHeight="1" x14ac:dyDescent="0.25">
      <c r="A134" s="1057"/>
      <c r="B134" s="1043"/>
      <c r="C134" s="1043"/>
      <c r="D134" s="1043"/>
      <c r="E134" s="81" t="s">
        <v>18</v>
      </c>
      <c r="F134" s="582">
        <f t="shared" si="36"/>
        <v>49500</v>
      </c>
      <c r="G134" s="582" t="s">
        <v>57</v>
      </c>
      <c r="H134" s="582" t="s">
        <v>57</v>
      </c>
      <c r="I134" s="584">
        <v>35700</v>
      </c>
      <c r="J134" s="584">
        <v>31710</v>
      </c>
      <c r="K134" s="584" t="s">
        <v>57</v>
      </c>
      <c r="L134" s="97"/>
    </row>
    <row r="135" spans="1:35" ht="29.25" customHeight="1" x14ac:dyDescent="0.25">
      <c r="A135" s="1057"/>
      <c r="B135" s="75"/>
      <c r="C135" s="75"/>
      <c r="D135" s="75"/>
      <c r="E135" s="81"/>
      <c r="F135" s="586" t="s">
        <v>28</v>
      </c>
      <c r="G135" s="586" t="s">
        <v>25</v>
      </c>
      <c r="H135" s="589" t="s">
        <v>55</v>
      </c>
      <c r="I135" s="587" t="s">
        <v>28</v>
      </c>
      <c r="J135" s="584">
        <v>43560</v>
      </c>
      <c r="K135" s="588" t="s">
        <v>55</v>
      </c>
      <c r="L135" s="97"/>
    </row>
    <row r="136" spans="1:35" ht="25.5" customHeight="1" x14ac:dyDescent="0.25">
      <c r="A136" s="1057"/>
      <c r="B136" s="1043" t="s">
        <v>23</v>
      </c>
      <c r="C136" s="1043" t="s">
        <v>15</v>
      </c>
      <c r="D136" s="1043" t="s">
        <v>16</v>
      </c>
      <c r="E136" s="75" t="s">
        <v>17</v>
      </c>
      <c r="F136" s="582">
        <f t="shared" si="36"/>
        <v>29500</v>
      </c>
      <c r="G136" s="582">
        <f>ROUND((J132-J132*23%)+(J132-J132*23%)*80%,-2)</f>
        <v>32800</v>
      </c>
      <c r="H136" s="582">
        <f t="shared" ref="H136" si="37">ROUND((K136-K136*23%)+(K136-K136*23%)*80%,-2)</f>
        <v>32200</v>
      </c>
      <c r="I136" s="584">
        <v>21270</v>
      </c>
      <c r="K136" s="584">
        <v>23210</v>
      </c>
      <c r="L136" s="97"/>
    </row>
    <row r="137" spans="1:35" ht="13.5" customHeight="1" x14ac:dyDescent="0.25">
      <c r="A137" s="1057"/>
      <c r="B137" s="1043"/>
      <c r="C137" s="1043"/>
      <c r="D137" s="1043"/>
      <c r="E137" s="81" t="s">
        <v>18</v>
      </c>
      <c r="F137" s="582">
        <f t="shared" ref="F137:F138" si="38">ROUND((I137-I137*23%)+(I137-I137*23%)*80%,-2)</f>
        <v>45900</v>
      </c>
      <c r="G137" s="582">
        <f>ROUND((J133-J133*23%)+(J133-J133*23%)*80%,-2)</f>
        <v>51900</v>
      </c>
      <c r="H137" s="582">
        <f t="shared" ref="H137:H139" si="39">ROUND((K137-K137*23%)+(K137-K137*23%)*80%,-2)</f>
        <v>53700</v>
      </c>
      <c r="I137" s="584">
        <v>33120</v>
      </c>
      <c r="K137" s="584">
        <v>38760</v>
      </c>
      <c r="L137" s="97"/>
    </row>
    <row r="138" spans="1:35" ht="25.5" customHeight="1" x14ac:dyDescent="0.25">
      <c r="A138" s="1057"/>
      <c r="B138" s="1043"/>
      <c r="C138" s="1043"/>
      <c r="D138" s="1043" t="s">
        <v>19</v>
      </c>
      <c r="E138" s="75" t="s">
        <v>17</v>
      </c>
      <c r="F138" s="582">
        <f t="shared" si="38"/>
        <v>40000</v>
      </c>
      <c r="G138" s="582">
        <f>ROUND((J134-J134*23%)+(J134-J134*23%)*80%,-2)</f>
        <v>44000</v>
      </c>
      <c r="H138" s="582">
        <f t="shared" si="39"/>
        <v>43200</v>
      </c>
      <c r="I138" s="584">
        <v>28830</v>
      </c>
      <c r="K138" s="584">
        <v>31150</v>
      </c>
      <c r="L138" s="97"/>
    </row>
    <row r="139" spans="1:35" ht="11.25" customHeight="1" x14ac:dyDescent="0.25">
      <c r="A139" s="1057"/>
      <c r="B139" s="1043"/>
      <c r="C139" s="1043"/>
      <c r="D139" s="1043"/>
      <c r="E139" s="81" t="s">
        <v>18</v>
      </c>
      <c r="F139" s="582">
        <f>ROUND((I139-I139*23%)+(I139-I139*23%)*80%,-2)</f>
        <v>56400</v>
      </c>
      <c r="G139" s="582">
        <f>ROUND((J135-J135*23%)+(J135-J135*23%)*80%,-2)</f>
        <v>60400</v>
      </c>
      <c r="H139" s="582">
        <f t="shared" si="39"/>
        <v>43200</v>
      </c>
      <c r="I139" s="584">
        <v>40680</v>
      </c>
      <c r="K139" s="584">
        <v>31150</v>
      </c>
      <c r="L139" s="97"/>
    </row>
    <row r="140" spans="1:35" ht="15" customHeight="1" x14ac:dyDescent="0.25">
      <c r="A140" s="1059" t="s">
        <v>58</v>
      </c>
      <c r="B140" s="1059"/>
      <c r="C140" s="1059"/>
      <c r="D140" s="1059"/>
      <c r="E140" s="1059"/>
      <c r="F140" s="1059"/>
      <c r="G140" s="1059"/>
      <c r="H140" s="1059"/>
    </row>
    <row r="141" spans="1:35" ht="15" hidden="1" customHeight="1" x14ac:dyDescent="0.25">
      <c r="J141" s="591"/>
    </row>
    <row r="142" spans="1:35" ht="15" hidden="1" customHeight="1" x14ac:dyDescent="0.25">
      <c r="J142" s="591"/>
    </row>
    <row r="143" spans="1:35" hidden="1" x14ac:dyDescent="0.25">
      <c r="J143" s="591"/>
    </row>
    <row r="144" spans="1:35" x14ac:dyDescent="0.25">
      <c r="J144" s="591"/>
    </row>
    <row r="145" spans="1:21" s="591" customFormat="1" ht="15" customHeight="1" x14ac:dyDescent="0.25">
      <c r="A145" s="590" t="s">
        <v>1168</v>
      </c>
      <c r="H145" s="592"/>
      <c r="I145" s="592"/>
      <c r="K145" s="593"/>
      <c r="L145" s="594"/>
    </row>
    <row r="146" spans="1:21" s="591" customFormat="1" ht="15" customHeight="1" x14ac:dyDescent="0.25">
      <c r="A146" s="590" t="s">
        <v>1169</v>
      </c>
      <c r="H146" s="592"/>
      <c r="I146" s="592"/>
      <c r="K146" s="593"/>
      <c r="L146" s="594"/>
    </row>
    <row r="147" spans="1:21" s="591" customFormat="1" ht="15" customHeight="1" x14ac:dyDescent="0.25">
      <c r="A147" s="590" t="s">
        <v>1170</v>
      </c>
      <c r="H147" s="592"/>
      <c r="I147" s="592"/>
      <c r="K147" s="593"/>
      <c r="L147" s="594"/>
    </row>
    <row r="148" spans="1:21" s="591" customFormat="1" ht="13.5" customHeight="1" x14ac:dyDescent="0.25">
      <c r="A148" s="590" t="s">
        <v>70</v>
      </c>
      <c r="H148" s="592"/>
      <c r="I148" s="592"/>
    </row>
    <row r="149" spans="1:21" s="591" customFormat="1" ht="13.5" customHeight="1" x14ac:dyDescent="0.25">
      <c r="A149" s="590" t="s">
        <v>1171</v>
      </c>
      <c r="F149" s="594"/>
      <c r="H149" s="592"/>
      <c r="I149" s="592"/>
    </row>
    <row r="150" spans="1:21" s="591" customFormat="1" ht="59.25" customHeight="1" x14ac:dyDescent="0.25">
      <c r="A150" s="1097"/>
      <c r="B150" s="1098"/>
      <c r="C150" s="1098"/>
      <c r="D150" s="1098"/>
      <c r="E150" s="1099"/>
      <c r="F150" s="583" t="s">
        <v>28</v>
      </c>
      <c r="G150" s="583" t="s">
        <v>1172</v>
      </c>
      <c r="H150" s="583" t="s">
        <v>1173</v>
      </c>
      <c r="I150" s="583" t="s">
        <v>25</v>
      </c>
      <c r="J150" s="583" t="s">
        <v>1174</v>
      </c>
      <c r="K150" s="583" t="s">
        <v>1175</v>
      </c>
      <c r="L150" s="677" t="s">
        <v>1180</v>
      </c>
      <c r="M150" s="650"/>
      <c r="N150" s="650"/>
      <c r="O150" s="650"/>
      <c r="P150" s="650"/>
      <c r="Q150" s="650"/>
      <c r="R150" s="650"/>
      <c r="S150" s="650"/>
      <c r="T150" s="650"/>
      <c r="U150" s="650"/>
    </row>
    <row r="151" spans="1:21" s="591" customFormat="1" ht="26.25" customHeight="1" x14ac:dyDescent="0.25">
      <c r="A151" s="1100" t="s">
        <v>1176</v>
      </c>
      <c r="B151" s="1092" t="s">
        <v>30</v>
      </c>
      <c r="C151" s="1092" t="s">
        <v>15</v>
      </c>
      <c r="D151" s="1092" t="s">
        <v>16</v>
      </c>
      <c r="E151" s="745" t="s">
        <v>17</v>
      </c>
      <c r="F151" s="745">
        <f>ROUND((N151-N151*23%)+(N151-N151*23%)*80%,-2)</f>
        <v>21800</v>
      </c>
      <c r="G151" s="745">
        <f t="shared" ref="G151:H151" si="40">ROUND((O151-O151*23%)+(O151-O151*23%)*80%,-2)</f>
        <v>25300</v>
      </c>
      <c r="H151" s="745">
        <f t="shared" si="40"/>
        <v>29100</v>
      </c>
      <c r="I151" s="745" t="s">
        <v>57</v>
      </c>
      <c r="J151" s="745" t="s">
        <v>57</v>
      </c>
      <c r="K151" s="745" t="s">
        <v>57</v>
      </c>
      <c r="L151" s="745">
        <f t="shared" ref="L151:L155" si="41">ROUND((T151-T151*23%)+(T151-T151*23%)*80%,-2)</f>
        <v>6700</v>
      </c>
      <c r="M151" s="650"/>
      <c r="N151" s="584">
        <v>15720</v>
      </c>
      <c r="O151" s="597">
        <v>18220</v>
      </c>
      <c r="P151" s="584">
        <v>21030</v>
      </c>
      <c r="Q151" s="584" t="s">
        <v>57</v>
      </c>
      <c r="R151" s="584" t="s">
        <v>57</v>
      </c>
      <c r="S151" s="584" t="s">
        <v>57</v>
      </c>
      <c r="T151" s="597" t="s">
        <v>1177</v>
      </c>
      <c r="U151" s="650"/>
    </row>
    <row r="152" spans="1:21" s="591" customFormat="1" ht="28.5" customHeight="1" x14ac:dyDescent="0.25">
      <c r="A152" s="1101"/>
      <c r="B152" s="1093"/>
      <c r="C152" s="1093"/>
      <c r="D152" s="1094"/>
      <c r="E152" s="697" t="s">
        <v>18</v>
      </c>
      <c r="F152" s="745">
        <f t="shared" ref="F152:F158" si="42">ROUND((N152-N152*23%)+(N152-N152*23%)*80%,-2)</f>
        <v>37200</v>
      </c>
      <c r="G152" s="745">
        <f t="shared" ref="G152:G158" si="43">ROUND((O152-O152*23%)+(O152-O152*23%)*80%,-2)</f>
        <v>36800</v>
      </c>
      <c r="H152" s="745">
        <f t="shared" ref="H152:H155" si="44">ROUND((P152-P152*23%)+(P152-P152*23%)*80%,-2)</f>
        <v>44500</v>
      </c>
      <c r="I152" s="745" t="s">
        <v>57</v>
      </c>
      <c r="J152" s="745" t="s">
        <v>57</v>
      </c>
      <c r="K152" s="745" t="s">
        <v>57</v>
      </c>
      <c r="L152" s="745">
        <f t="shared" si="41"/>
        <v>6700</v>
      </c>
      <c r="M152" s="650"/>
      <c r="N152" s="584">
        <v>26820</v>
      </c>
      <c r="O152" s="584">
        <v>26520</v>
      </c>
      <c r="P152" s="584">
        <v>32130</v>
      </c>
      <c r="Q152" s="584" t="s">
        <v>57</v>
      </c>
      <c r="R152" s="584" t="s">
        <v>57</v>
      </c>
      <c r="S152" s="584" t="s">
        <v>57</v>
      </c>
      <c r="T152" s="597" t="s">
        <v>1177</v>
      </c>
      <c r="U152" s="650"/>
    </row>
    <row r="153" spans="1:21" s="591" customFormat="1" ht="26.25" customHeight="1" x14ac:dyDescent="0.25">
      <c r="A153" s="1101"/>
      <c r="B153" s="1093"/>
      <c r="C153" s="1093"/>
      <c r="D153" s="1092" t="s">
        <v>19</v>
      </c>
      <c r="E153" s="745" t="s">
        <v>17</v>
      </c>
      <c r="F153" s="745">
        <f t="shared" si="42"/>
        <v>30700</v>
      </c>
      <c r="G153" s="745">
        <f t="shared" si="43"/>
        <v>29600</v>
      </c>
      <c r="H153" s="745">
        <f t="shared" si="44"/>
        <v>35000</v>
      </c>
      <c r="I153" s="745" t="s">
        <v>57</v>
      </c>
      <c r="J153" s="745" t="s">
        <v>57</v>
      </c>
      <c r="K153" s="745" t="s">
        <v>57</v>
      </c>
      <c r="L153" s="745">
        <f t="shared" si="41"/>
        <v>8000</v>
      </c>
      <c r="M153" s="650"/>
      <c r="N153" s="584">
        <v>22170</v>
      </c>
      <c r="O153" s="584">
        <v>21370</v>
      </c>
      <c r="P153" s="584">
        <v>25240</v>
      </c>
      <c r="Q153" s="584" t="s">
        <v>57</v>
      </c>
      <c r="R153" s="584" t="s">
        <v>57</v>
      </c>
      <c r="S153" s="584" t="s">
        <v>57</v>
      </c>
      <c r="T153" s="597" t="s">
        <v>1178</v>
      </c>
      <c r="U153" s="650"/>
    </row>
    <row r="154" spans="1:21" s="591" customFormat="1" ht="28.5" customHeight="1" thickBot="1" x14ac:dyDescent="0.3">
      <c r="A154" s="1101"/>
      <c r="B154" s="1095"/>
      <c r="C154" s="1095"/>
      <c r="D154" s="1095"/>
      <c r="E154" s="711" t="s">
        <v>18</v>
      </c>
      <c r="F154" s="745">
        <f t="shared" si="42"/>
        <v>46100</v>
      </c>
      <c r="G154" s="745">
        <f t="shared" si="43"/>
        <v>41100</v>
      </c>
      <c r="H154" s="745">
        <f t="shared" si="44"/>
        <v>50400</v>
      </c>
      <c r="I154" s="860" t="s">
        <v>57</v>
      </c>
      <c r="J154" s="860" t="s">
        <v>57</v>
      </c>
      <c r="K154" s="860" t="s">
        <v>57</v>
      </c>
      <c r="L154" s="745">
        <f t="shared" si="41"/>
        <v>8000</v>
      </c>
      <c r="M154" s="650"/>
      <c r="N154" s="584">
        <v>33270</v>
      </c>
      <c r="O154" s="584">
        <v>29670</v>
      </c>
      <c r="P154" s="584">
        <v>36340</v>
      </c>
      <c r="Q154" s="584" t="s">
        <v>57</v>
      </c>
      <c r="R154" s="584" t="s">
        <v>57</v>
      </c>
      <c r="S154" s="584" t="s">
        <v>57</v>
      </c>
      <c r="T154" s="597" t="s">
        <v>1178</v>
      </c>
      <c r="U154" s="650"/>
    </row>
    <row r="155" spans="1:21" s="591" customFormat="1" ht="26.25" customHeight="1" x14ac:dyDescent="0.25">
      <c r="A155" s="1101"/>
      <c r="B155" s="1093" t="s">
        <v>23</v>
      </c>
      <c r="C155" s="1093" t="s">
        <v>15</v>
      </c>
      <c r="D155" s="1093" t="s">
        <v>16</v>
      </c>
      <c r="E155" s="748" t="s">
        <v>17</v>
      </c>
      <c r="F155" s="745">
        <f t="shared" si="42"/>
        <v>26000</v>
      </c>
      <c r="G155" s="745">
        <f t="shared" si="43"/>
        <v>29500</v>
      </c>
      <c r="H155" s="745">
        <f t="shared" si="44"/>
        <v>33400</v>
      </c>
      <c r="I155" s="745">
        <f t="shared" ref="I155" si="45">ROUND((Q155-Q155*23%)+(Q155-Q155*23%)*80%,-2)</f>
        <v>29100</v>
      </c>
      <c r="J155" s="745">
        <f t="shared" ref="J155" si="46">ROUND((R155-R155*23%)+(R155-R155*23%)*80%,-2)</f>
        <v>32600</v>
      </c>
      <c r="K155" s="745">
        <f t="shared" ref="K155" si="47">ROUND((S155-S155*23%)+(S155-S155*23%)*80%,-2)</f>
        <v>36500</v>
      </c>
      <c r="L155" s="745">
        <f t="shared" si="41"/>
        <v>6700</v>
      </c>
      <c r="M155" s="650"/>
      <c r="N155" s="584">
        <v>18790</v>
      </c>
      <c r="O155" s="597">
        <v>21290</v>
      </c>
      <c r="P155" s="584">
        <v>24100</v>
      </c>
      <c r="Q155" s="584">
        <v>21030</v>
      </c>
      <c r="R155" s="597">
        <v>23530</v>
      </c>
      <c r="S155" s="584">
        <v>26340</v>
      </c>
      <c r="T155" s="597" t="s">
        <v>1177</v>
      </c>
      <c r="U155" s="650"/>
    </row>
    <row r="156" spans="1:21" s="591" customFormat="1" ht="28.5" customHeight="1" x14ac:dyDescent="0.25">
      <c r="A156" s="1101"/>
      <c r="B156" s="1093"/>
      <c r="C156" s="1093"/>
      <c r="D156" s="1094"/>
      <c r="E156" s="697" t="s">
        <v>18</v>
      </c>
      <c r="F156" s="745">
        <f t="shared" si="42"/>
        <v>42500</v>
      </c>
      <c r="G156" s="745">
        <f t="shared" si="43"/>
        <v>41000</v>
      </c>
      <c r="H156" s="745">
        <f t="shared" ref="H156:H158" si="48">ROUND((P156-P156*23%)+(P156-P156*23%)*80%,-2)</f>
        <v>49800</v>
      </c>
      <c r="I156" s="745">
        <f t="shared" ref="I156:I158" si="49">ROUND((Q156-Q156*23%)+(Q156-Q156*23%)*80%,-2)</f>
        <v>48200</v>
      </c>
      <c r="J156" s="745">
        <f t="shared" ref="J156:J158" si="50">ROUND((R156-R156*23%)+(R156-R156*23%)*80%,-2)</f>
        <v>44100</v>
      </c>
      <c r="K156" s="745">
        <f t="shared" ref="K156:K158" si="51">ROUND((S156-S156*23%)+(S156-S156*23%)*80%,-2)</f>
        <v>55600</v>
      </c>
      <c r="L156" s="745">
        <f t="shared" ref="L156:L158" si="52">ROUND((T156-T156*23%)+(T156-T156*23%)*80%,-2)</f>
        <v>6700</v>
      </c>
      <c r="M156" s="650"/>
      <c r="N156" s="584">
        <v>30640</v>
      </c>
      <c r="O156" s="584">
        <v>29590</v>
      </c>
      <c r="P156" s="584">
        <v>35950</v>
      </c>
      <c r="Q156" s="584">
        <v>34780</v>
      </c>
      <c r="R156" s="584">
        <v>31830</v>
      </c>
      <c r="S156" s="584">
        <v>40090</v>
      </c>
      <c r="T156" s="597" t="s">
        <v>1177</v>
      </c>
      <c r="U156" s="650"/>
    </row>
    <row r="157" spans="1:21" s="591" customFormat="1" ht="26.25" customHeight="1" x14ac:dyDescent="0.25">
      <c r="A157" s="1101"/>
      <c r="B157" s="1093"/>
      <c r="C157" s="1093"/>
      <c r="D157" s="1092" t="s">
        <v>19</v>
      </c>
      <c r="E157" s="745" t="s">
        <v>17</v>
      </c>
      <c r="F157" s="745">
        <f t="shared" si="42"/>
        <v>35800</v>
      </c>
      <c r="G157" s="745">
        <f t="shared" si="43"/>
        <v>34700</v>
      </c>
      <c r="H157" s="745">
        <f t="shared" si="48"/>
        <v>40100</v>
      </c>
      <c r="I157" s="745">
        <f t="shared" si="49"/>
        <v>39600</v>
      </c>
      <c r="J157" s="745">
        <f t="shared" si="50"/>
        <v>38400</v>
      </c>
      <c r="K157" s="745">
        <f t="shared" si="51"/>
        <v>43800</v>
      </c>
      <c r="L157" s="745">
        <f t="shared" si="52"/>
        <v>8000</v>
      </c>
      <c r="M157" s="650"/>
      <c r="N157" s="584">
        <v>25850</v>
      </c>
      <c r="O157" s="584">
        <v>25050</v>
      </c>
      <c r="P157" s="584">
        <v>28920</v>
      </c>
      <c r="Q157" s="584">
        <v>28540</v>
      </c>
      <c r="R157" s="584">
        <v>27740</v>
      </c>
      <c r="S157" s="584">
        <v>31610</v>
      </c>
      <c r="T157" s="597" t="s">
        <v>1178</v>
      </c>
      <c r="U157" s="650"/>
    </row>
    <row r="158" spans="1:21" s="591" customFormat="1" ht="28.5" customHeight="1" x14ac:dyDescent="0.25">
      <c r="A158" s="1102"/>
      <c r="B158" s="1094"/>
      <c r="C158" s="1094"/>
      <c r="D158" s="1093"/>
      <c r="E158" s="861" t="s">
        <v>18</v>
      </c>
      <c r="F158" s="747">
        <f t="shared" si="42"/>
        <v>52300</v>
      </c>
      <c r="G158" s="747">
        <f t="shared" si="43"/>
        <v>46200</v>
      </c>
      <c r="H158" s="747">
        <f t="shared" si="48"/>
        <v>56500</v>
      </c>
      <c r="I158" s="747">
        <f t="shared" si="49"/>
        <v>56000</v>
      </c>
      <c r="J158" s="747">
        <f t="shared" si="50"/>
        <v>50000</v>
      </c>
      <c r="K158" s="747">
        <f t="shared" si="51"/>
        <v>62900</v>
      </c>
      <c r="L158" s="747">
        <f t="shared" si="52"/>
        <v>8000</v>
      </c>
      <c r="M158" s="650"/>
      <c r="N158" s="584">
        <v>37700</v>
      </c>
      <c r="O158" s="584">
        <v>33350</v>
      </c>
      <c r="P158" s="584">
        <v>40770</v>
      </c>
      <c r="Q158" s="584">
        <v>40390</v>
      </c>
      <c r="R158" s="584">
        <v>36040</v>
      </c>
      <c r="S158" s="584">
        <v>45360</v>
      </c>
      <c r="T158" s="597" t="s">
        <v>1178</v>
      </c>
      <c r="U158" s="650"/>
    </row>
    <row r="159" spans="1:21" s="596" customFormat="1" ht="44.25" customHeight="1" x14ac:dyDescent="0.25">
      <c r="A159" s="647" t="s">
        <v>1179</v>
      </c>
      <c r="B159" s="647"/>
      <c r="C159" s="652"/>
      <c r="D159" s="653"/>
      <c r="E159" s="653"/>
      <c r="F159" s="653"/>
      <c r="G159" s="653"/>
      <c r="H159" s="653"/>
      <c r="I159" s="653"/>
      <c r="J159" s="654"/>
      <c r="K159" s="653"/>
      <c r="L159" s="653"/>
      <c r="M159" s="651"/>
      <c r="N159" s="651"/>
      <c r="O159" s="651"/>
      <c r="P159" s="651"/>
      <c r="Q159" s="651"/>
      <c r="R159" s="651"/>
      <c r="S159" s="651"/>
      <c r="T159" s="651"/>
      <c r="U159" s="651"/>
    </row>
  </sheetData>
  <sheetProtection sort="0" autoFilter="0"/>
  <mergeCells count="137">
    <mergeCell ref="A23:A26"/>
    <mergeCell ref="B23:B26"/>
    <mergeCell ref="A44:D44"/>
    <mergeCell ref="E44:F44"/>
    <mergeCell ref="C23:C26"/>
    <mergeCell ref="D23:D24"/>
    <mergeCell ref="D25:D26"/>
    <mergeCell ref="A29:A32"/>
    <mergeCell ref="B29:B32"/>
    <mergeCell ref="C29:C32"/>
    <mergeCell ref="D29:D30"/>
    <mergeCell ref="D31:D32"/>
    <mergeCell ref="A27:H27"/>
    <mergeCell ref="D49:D50"/>
    <mergeCell ref="D51:D52"/>
    <mergeCell ref="B53:B56"/>
    <mergeCell ref="C53:C56"/>
    <mergeCell ref="D53:D54"/>
    <mergeCell ref="D55:D56"/>
    <mergeCell ref="A39:A42"/>
    <mergeCell ref="B39:B42"/>
    <mergeCell ref="C39:C42"/>
    <mergeCell ref="D39:D40"/>
    <mergeCell ref="D41:D42"/>
    <mergeCell ref="C91:C94"/>
    <mergeCell ref="D91:D92"/>
    <mergeCell ref="A101:A102"/>
    <mergeCell ref="B101:C101"/>
    <mergeCell ref="D101:D102"/>
    <mergeCell ref="E101:E102"/>
    <mergeCell ref="F101:F102"/>
    <mergeCell ref="G101:G102"/>
    <mergeCell ref="H101:H102"/>
    <mergeCell ref="A150:E150"/>
    <mergeCell ref="A151:A158"/>
    <mergeCell ref="B151:B154"/>
    <mergeCell ref="C151:C154"/>
    <mergeCell ref="D151:D152"/>
    <mergeCell ref="D153:D154"/>
    <mergeCell ref="B155:B158"/>
    <mergeCell ref="C155:C158"/>
    <mergeCell ref="D155:D156"/>
    <mergeCell ref="D157:D158"/>
    <mergeCell ref="A140:H140"/>
    <mergeCell ref="A119:H119"/>
    <mergeCell ref="A130:E130"/>
    <mergeCell ref="A131:A139"/>
    <mergeCell ref="B131:B134"/>
    <mergeCell ref="C131:C134"/>
    <mergeCell ref="D131:D132"/>
    <mergeCell ref="D133:D134"/>
    <mergeCell ref="B136:B139"/>
    <mergeCell ref="C136:C139"/>
    <mergeCell ref="D136:D137"/>
    <mergeCell ref="D138:D139"/>
    <mergeCell ref="A110:E110"/>
    <mergeCell ref="A111:A118"/>
    <mergeCell ref="B111:B114"/>
    <mergeCell ref="C111:C114"/>
    <mergeCell ref="D111:D112"/>
    <mergeCell ref="D113:D114"/>
    <mergeCell ref="B115:B118"/>
    <mergeCell ref="C115:C118"/>
    <mergeCell ref="D115:D116"/>
    <mergeCell ref="D117:D118"/>
    <mergeCell ref="I101:I102"/>
    <mergeCell ref="J101:J102"/>
    <mergeCell ref="K101:K102"/>
    <mergeCell ref="L101:L102"/>
    <mergeCell ref="A103:A108"/>
    <mergeCell ref="D87:D88"/>
    <mergeCell ref="D93:D94"/>
    <mergeCell ref="A78:E78"/>
    <mergeCell ref="A79:A82"/>
    <mergeCell ref="B79:B82"/>
    <mergeCell ref="C79:C82"/>
    <mergeCell ref="D79:D80"/>
    <mergeCell ref="D81:D82"/>
    <mergeCell ref="B103:B108"/>
    <mergeCell ref="C103:C104"/>
    <mergeCell ref="C105:C106"/>
    <mergeCell ref="C107:C108"/>
    <mergeCell ref="A84:E84"/>
    <mergeCell ref="A85:A88"/>
    <mergeCell ref="B85:B88"/>
    <mergeCell ref="C85:C88"/>
    <mergeCell ref="D85:D86"/>
    <mergeCell ref="A91:A94"/>
    <mergeCell ref="B91:B94"/>
    <mergeCell ref="G21:G22"/>
    <mergeCell ref="A72:A75"/>
    <mergeCell ref="B72:B75"/>
    <mergeCell ref="C72:C75"/>
    <mergeCell ref="D72:D73"/>
    <mergeCell ref="D74:D75"/>
    <mergeCell ref="A76:F76"/>
    <mergeCell ref="A58:D58"/>
    <mergeCell ref="E58:F58"/>
    <mergeCell ref="A60:A63"/>
    <mergeCell ref="B60:B63"/>
    <mergeCell ref="C60:C63"/>
    <mergeCell ref="D60:D61"/>
    <mergeCell ref="D62:D63"/>
    <mergeCell ref="A64:F64"/>
    <mergeCell ref="A71:D71"/>
    <mergeCell ref="A57:F57"/>
    <mergeCell ref="A45:A56"/>
    <mergeCell ref="B45:B48"/>
    <mergeCell ref="C45:C48"/>
    <mergeCell ref="D45:D46"/>
    <mergeCell ref="D47:D48"/>
    <mergeCell ref="B49:B52"/>
    <mergeCell ref="C49:C52"/>
    <mergeCell ref="H21:H22"/>
    <mergeCell ref="A7:A8"/>
    <mergeCell ref="B7:B8"/>
    <mergeCell ref="C7:D7"/>
    <mergeCell ref="E7:E8"/>
    <mergeCell ref="F7:F8"/>
    <mergeCell ref="A9:A12"/>
    <mergeCell ref="B9:B12"/>
    <mergeCell ref="C9:C12"/>
    <mergeCell ref="D9:D10"/>
    <mergeCell ref="D11:D12"/>
    <mergeCell ref="A13:F13"/>
    <mergeCell ref="A15:E15"/>
    <mergeCell ref="A16:A19"/>
    <mergeCell ref="B16:B19"/>
    <mergeCell ref="C16:C19"/>
    <mergeCell ref="D16:D17"/>
    <mergeCell ref="D18:D19"/>
    <mergeCell ref="A20:G20"/>
    <mergeCell ref="A21:A22"/>
    <mergeCell ref="B21:B22"/>
    <mergeCell ref="C21:D21"/>
    <mergeCell ref="E21:E22"/>
    <mergeCell ref="F21:F22"/>
  </mergeCells>
  <pageMargins left="0.25" right="0.25" top="0.75" bottom="0.75" header="0.3" footer="0.3"/>
  <pageSetup paperSize="9" scale="62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69"/>
  <sheetViews>
    <sheetView workbookViewId="0">
      <selection activeCell="F9" sqref="F9"/>
    </sheetView>
  </sheetViews>
  <sheetFormatPr defaultRowHeight="15" x14ac:dyDescent="0.25"/>
  <cols>
    <col min="1" max="1" width="11.7109375" customWidth="1"/>
    <col min="2" max="7" width="11.28515625" customWidth="1"/>
    <col min="8" max="15" width="9.140625" customWidth="1"/>
    <col min="16" max="16" width="24.85546875" customWidth="1"/>
    <col min="17" max="18" width="9.140625" customWidth="1"/>
    <col min="19" max="19" width="9.140625" style="1" customWidth="1"/>
    <col min="20" max="22" width="9.140625" style="1"/>
  </cols>
  <sheetData>
    <row r="1" spans="1:22" s="3" customFormat="1" ht="12" x14ac:dyDescent="0.2">
      <c r="A1" s="4"/>
      <c r="B1" s="5"/>
      <c r="C1" s="6"/>
      <c r="E1" s="6"/>
      <c r="F1" s="7" t="s">
        <v>0</v>
      </c>
      <c r="G1" s="7"/>
    </row>
    <row r="2" spans="1:22" s="3" customFormat="1" ht="12" x14ac:dyDescent="0.2">
      <c r="A2" s="3" t="s">
        <v>64</v>
      </c>
      <c r="B2" s="5"/>
      <c r="C2" s="6"/>
      <c r="E2" s="6"/>
      <c r="F2" s="7" t="s">
        <v>2</v>
      </c>
      <c r="G2" s="7"/>
    </row>
    <row r="3" spans="1:22" s="3" customFormat="1" ht="12" x14ac:dyDescent="0.2">
      <c r="A3" s="3" t="s">
        <v>3</v>
      </c>
      <c r="B3" s="5"/>
      <c r="C3" s="6"/>
      <c r="E3" s="6"/>
      <c r="F3" s="7" t="s">
        <v>65</v>
      </c>
      <c r="G3" s="7"/>
    </row>
    <row r="4" spans="1:22" s="114" customFormat="1" ht="9.75" customHeight="1" x14ac:dyDescent="0.35">
      <c r="I4" s="11"/>
      <c r="S4" s="8"/>
      <c r="T4" s="8"/>
      <c r="U4" s="8"/>
      <c r="V4" s="8"/>
    </row>
    <row r="5" spans="1:22" ht="23.25" x14ac:dyDescent="0.35">
      <c r="D5" s="115" t="s">
        <v>73</v>
      </c>
      <c r="I5" s="11"/>
    </row>
    <row r="6" spans="1:22" ht="9" customHeight="1" x14ac:dyDescent="0.25"/>
    <row r="7" spans="1:22" ht="15" customHeight="1" x14ac:dyDescent="0.25">
      <c r="A7" s="990" t="s">
        <v>6</v>
      </c>
      <c r="B7" s="990" t="s">
        <v>7</v>
      </c>
      <c r="C7" s="990" t="s">
        <v>8</v>
      </c>
      <c r="D7" s="990"/>
      <c r="E7" s="990" t="s">
        <v>9</v>
      </c>
      <c r="F7" s="990" t="s">
        <v>10</v>
      </c>
      <c r="G7" s="990"/>
    </row>
    <row r="8" spans="1:22" ht="15" customHeight="1" x14ac:dyDescent="0.25">
      <c r="A8" s="990"/>
      <c r="B8" s="990"/>
      <c r="C8" s="12" t="s">
        <v>11</v>
      </c>
      <c r="D8" s="12" t="s">
        <v>12</v>
      </c>
      <c r="E8" s="990"/>
      <c r="F8" s="25" t="s">
        <v>28</v>
      </c>
      <c r="G8" s="25" t="s">
        <v>42</v>
      </c>
    </row>
    <row r="9" spans="1:22" ht="27" customHeight="1" x14ac:dyDescent="0.25">
      <c r="A9" s="1022" t="s">
        <v>74</v>
      </c>
      <c r="B9" s="997" t="s">
        <v>30</v>
      </c>
      <c r="C9" s="997" t="s">
        <v>15</v>
      </c>
      <c r="D9" s="997" t="s">
        <v>16</v>
      </c>
      <c r="E9" s="12" t="s">
        <v>17</v>
      </c>
      <c r="F9" s="15">
        <f>ROUND('Нео+Классика+Престиж'!F9+'Нео+Классика+Престиж'!F9*20%,-2)</f>
        <v>30100</v>
      </c>
      <c r="G9" s="15">
        <f>ROUND('Нео+Классика+Престиж'!G9+'Нео+Классика+Престиж'!G9*20%,-2)</f>
        <v>34200</v>
      </c>
      <c r="H9" s="16">
        <v>13700</v>
      </c>
      <c r="I9" s="16">
        <v>17330</v>
      </c>
    </row>
    <row r="10" spans="1:22" ht="27" customHeight="1" x14ac:dyDescent="0.25">
      <c r="A10" s="1023"/>
      <c r="B10" s="998"/>
      <c r="C10" s="998"/>
      <c r="D10" s="999"/>
      <c r="E10" s="19" t="s">
        <v>18</v>
      </c>
      <c r="F10" s="15">
        <f>ROUND('Нео+Классика+Престиж'!F10+'Нео+Классика+Престиж'!F10*20%,-2)</f>
        <v>48500</v>
      </c>
      <c r="G10" s="15">
        <f>ROUND('Нео+Классика+Престиж'!G10+'Нео+Классика+Престиж'!G10*20%,-2)</f>
        <v>48000</v>
      </c>
      <c r="H10" s="16">
        <v>22080</v>
      </c>
      <c r="I10" s="16">
        <v>25710</v>
      </c>
    </row>
    <row r="11" spans="1:22" ht="27" customHeight="1" x14ac:dyDescent="0.25">
      <c r="A11" s="1023"/>
      <c r="B11" s="998"/>
      <c r="C11" s="998"/>
      <c r="D11" s="997" t="s">
        <v>19</v>
      </c>
      <c r="E11" s="12" t="s">
        <v>17</v>
      </c>
      <c r="F11" s="15">
        <f>ROUND('Нео+Классика+Престиж'!F11+'Нео+Классика+Престиж'!F11*20%,-2)</f>
        <v>41600</v>
      </c>
      <c r="G11" s="15">
        <f>ROUND('Нео+Классика+Престиж'!G11+'Нео+Классика+Престиж'!G11*20%,-2)</f>
        <v>40200</v>
      </c>
      <c r="H11" s="16">
        <v>16440</v>
      </c>
      <c r="I11" s="16">
        <v>20800</v>
      </c>
    </row>
    <row r="12" spans="1:22" ht="27" customHeight="1" x14ac:dyDescent="0.25">
      <c r="A12" s="1024"/>
      <c r="B12" s="999"/>
      <c r="C12" s="999"/>
      <c r="D12" s="999"/>
      <c r="E12" s="19" t="s">
        <v>18</v>
      </c>
      <c r="F12" s="15">
        <f>ROUND('Нео+Классика+Престиж'!F12+'Нео+Классика+Престиж'!F12*20%,-2)</f>
        <v>60000</v>
      </c>
      <c r="G12" s="15">
        <f>ROUND('Нео+Классика+Престиж'!G12+'Нео+Классика+Престиж'!G12*20%,-2)</f>
        <v>54000</v>
      </c>
      <c r="H12" s="16">
        <v>24820</v>
      </c>
      <c r="I12" s="16">
        <v>29180</v>
      </c>
    </row>
    <row r="13" spans="1:22" ht="15" customHeight="1" x14ac:dyDescent="0.25">
      <c r="A13" s="1019" t="s">
        <v>75</v>
      </c>
      <c r="B13" s="1020"/>
      <c r="C13" s="1020"/>
      <c r="D13" s="1020"/>
      <c r="E13" s="1020"/>
      <c r="F13" s="1020"/>
      <c r="G13" s="1127"/>
      <c r="H13" s="44"/>
      <c r="I13" s="44"/>
    </row>
    <row r="14" spans="1:22" s="116" customFormat="1" ht="15" customHeight="1" x14ac:dyDescent="0.25">
      <c r="A14" s="47"/>
      <c r="B14" s="47"/>
      <c r="C14" s="12"/>
      <c r="D14" s="12"/>
      <c r="E14" s="47"/>
      <c r="F14" s="25" t="s">
        <v>28</v>
      </c>
      <c r="G14" s="25" t="s">
        <v>42</v>
      </c>
      <c r="H14" s="44"/>
      <c r="I14" s="44"/>
    </row>
    <row r="15" spans="1:22" s="116" customFormat="1" ht="27" customHeight="1" x14ac:dyDescent="0.25">
      <c r="A15" s="1128" t="s">
        <v>76</v>
      </c>
      <c r="B15" s="997" t="s">
        <v>30</v>
      </c>
      <c r="C15" s="997" t="s">
        <v>15</v>
      </c>
      <c r="D15" s="997" t="s">
        <v>16</v>
      </c>
      <c r="E15" s="12" t="s">
        <v>17</v>
      </c>
      <c r="F15" s="15">
        <f>ROUND('Нео+Классика+Престиж'!F15+'Нео+Классика+Престиж'!F15*20%,-2)</f>
        <v>46100</v>
      </c>
      <c r="G15" s="15">
        <f>ROUND('Нео+Классика+Престиж'!G15+'Нео+Классика+Престиж'!G15*20%,-2)</f>
        <v>54100</v>
      </c>
      <c r="H15" s="16">
        <v>21010</v>
      </c>
      <c r="I15" s="16">
        <v>24310</v>
      </c>
    </row>
    <row r="16" spans="1:22" s="116" customFormat="1" ht="27" customHeight="1" x14ac:dyDescent="0.25">
      <c r="A16" s="1129"/>
      <c r="B16" s="998"/>
      <c r="C16" s="998"/>
      <c r="D16" s="999"/>
      <c r="E16" s="19" t="s">
        <v>18</v>
      </c>
      <c r="F16" s="15">
        <f>ROUND('Нео+Классика+Престиж'!F16+'Нео+Классика+Престиж'!F16*20%,-2)</f>
        <v>64600</v>
      </c>
      <c r="G16" s="15">
        <f>ROUND('Нео+Классика+Престиж'!G16+'Нео+Классика+Престиж'!G16*20%,-2)</f>
        <v>72600</v>
      </c>
      <c r="H16" s="16">
        <v>29390</v>
      </c>
      <c r="I16" s="16">
        <v>32690</v>
      </c>
    </row>
    <row r="17" spans="1:9" s="116" customFormat="1" ht="27" customHeight="1" x14ac:dyDescent="0.25">
      <c r="A17" s="1129"/>
      <c r="B17" s="998"/>
      <c r="C17" s="998"/>
      <c r="D17" s="997" t="s">
        <v>19</v>
      </c>
      <c r="E17" s="12" t="s">
        <v>17</v>
      </c>
      <c r="F17" s="15">
        <f>ROUND('Нео+Классика+Престиж'!F17+'Нео+Классика+Престиж'!F17*20%,-2)</f>
        <v>55300</v>
      </c>
      <c r="G17" s="15">
        <f>ROUND('Нео+Классика+Престиж'!G17+'Нео+Классика+Престиж'!G17*20%,-2)</f>
        <v>64900</v>
      </c>
      <c r="H17" s="16">
        <v>25210</v>
      </c>
      <c r="I17" s="16">
        <v>29170</v>
      </c>
    </row>
    <row r="18" spans="1:9" s="116" customFormat="1" ht="27" customHeight="1" x14ac:dyDescent="0.25">
      <c r="A18" s="1130"/>
      <c r="B18" s="999"/>
      <c r="C18" s="999"/>
      <c r="D18" s="999"/>
      <c r="E18" s="19" t="s">
        <v>18</v>
      </c>
      <c r="F18" s="15">
        <f>ROUND('Нео+Классика+Престиж'!F18+'Нео+Классика+Престиж'!F18*20%,-2)</f>
        <v>73800</v>
      </c>
      <c r="G18" s="15">
        <f>ROUND('Нео+Классика+Престиж'!G18+'Нео+Классика+Престиж'!G18*20%,-2)</f>
        <v>83400</v>
      </c>
      <c r="H18" s="16">
        <v>33590</v>
      </c>
      <c r="I18" s="16">
        <v>37550</v>
      </c>
    </row>
    <row r="19" spans="1:9" s="116" customFormat="1" ht="15" customHeight="1" x14ac:dyDescent="0.25">
      <c r="A19" s="1031" t="s">
        <v>75</v>
      </c>
      <c r="B19" s="1031"/>
      <c r="C19" s="1031"/>
      <c r="D19" s="1031"/>
      <c r="E19" s="1031"/>
      <c r="F19" s="1031"/>
      <c r="G19" s="1031"/>
      <c r="H19" s="44"/>
      <c r="I19" s="44"/>
    </row>
    <row r="20" spans="1:9" ht="15" customHeight="1" x14ac:dyDescent="0.25">
      <c r="A20" s="50"/>
      <c r="B20" s="50"/>
      <c r="C20" s="12"/>
      <c r="D20" s="12"/>
      <c r="E20" s="47"/>
      <c r="F20" s="25" t="s">
        <v>28</v>
      </c>
      <c r="G20" s="24" t="s">
        <v>42</v>
      </c>
      <c r="H20" s="44"/>
      <c r="I20" s="44"/>
    </row>
    <row r="21" spans="1:9" ht="27" customHeight="1" x14ac:dyDescent="0.25">
      <c r="A21" s="1131" t="s">
        <v>77</v>
      </c>
      <c r="B21" s="997" t="s">
        <v>30</v>
      </c>
      <c r="C21" s="997" t="s">
        <v>15</v>
      </c>
      <c r="D21" s="997" t="s">
        <v>16</v>
      </c>
      <c r="E21" s="12" t="s">
        <v>17</v>
      </c>
      <c r="F21" s="15">
        <f>ROUND('Нео+Классика+Престиж'!F21+'Нео+Классика+Престиж'!F21*20%,-2)</f>
        <v>51500</v>
      </c>
      <c r="G21" s="15">
        <f>ROUND('Нео+Классика+Престиж'!G21+'Нео+Классика+Престиж'!G21*20%,-2)</f>
        <v>59400</v>
      </c>
      <c r="H21" s="16">
        <v>23430</v>
      </c>
      <c r="I21" s="16">
        <v>26730</v>
      </c>
    </row>
    <row r="22" spans="1:9" ht="27" customHeight="1" x14ac:dyDescent="0.25">
      <c r="A22" s="1132"/>
      <c r="B22" s="998"/>
      <c r="C22" s="998"/>
      <c r="D22" s="999"/>
      <c r="E22" s="19" t="s">
        <v>18</v>
      </c>
      <c r="F22" s="15">
        <f>ROUND('Нео+Классика+Престиж'!F22+'Нео+Классика+Престиж'!F22*20%,-2)</f>
        <v>70000</v>
      </c>
      <c r="G22" s="15">
        <f>ROUND('Нео+Классика+Престиж'!G22+'Нео+Классика+Престиж'!G22*20%,-2)</f>
        <v>77900</v>
      </c>
      <c r="H22" s="16">
        <v>31810</v>
      </c>
      <c r="I22" s="16">
        <v>35110</v>
      </c>
    </row>
    <row r="23" spans="1:9" ht="27" customHeight="1" x14ac:dyDescent="0.25">
      <c r="A23" s="1132"/>
      <c r="B23" s="998"/>
      <c r="C23" s="998"/>
      <c r="D23" s="997" t="s">
        <v>19</v>
      </c>
      <c r="E23" s="12" t="s">
        <v>17</v>
      </c>
      <c r="F23" s="15">
        <f>ROUND('Нео+Классика+Престиж'!F23+'Нео+Классика+Престиж'!F23*20%,-2)</f>
        <v>61700</v>
      </c>
      <c r="G23" s="15">
        <f>ROUND('Нео+Классика+Престиж'!G23+'Нео+Классика+Престиж'!G23*20%,-2)</f>
        <v>71300</v>
      </c>
      <c r="H23" s="16">
        <v>28120</v>
      </c>
      <c r="I23" s="16">
        <v>32080</v>
      </c>
    </row>
    <row r="24" spans="1:9" ht="27" customHeight="1" x14ac:dyDescent="0.25">
      <c r="A24" s="1133"/>
      <c r="B24" s="999"/>
      <c r="C24" s="999"/>
      <c r="D24" s="999"/>
      <c r="E24" s="19" t="s">
        <v>18</v>
      </c>
      <c r="F24" s="15">
        <f>ROUND('Нео+Классика+Престиж'!F24+'Нео+Классика+Престиж'!F24*20%,-2)</f>
        <v>80200</v>
      </c>
      <c r="G24" s="15">
        <f>ROUND('Нео+Классика+Престиж'!G24+'Нео+Классика+Престиж'!G24*20%,-2)</f>
        <v>89800</v>
      </c>
      <c r="H24" s="16">
        <v>36500</v>
      </c>
      <c r="I24" s="16">
        <v>40460</v>
      </c>
    </row>
    <row r="25" spans="1:9" ht="15" customHeight="1" x14ac:dyDescent="0.25">
      <c r="A25" s="1031" t="s">
        <v>75</v>
      </c>
      <c r="B25" s="1031"/>
      <c r="C25" s="1031"/>
      <c r="D25" s="1031"/>
      <c r="E25" s="1031"/>
      <c r="F25" s="1031"/>
      <c r="G25" s="1031"/>
      <c r="H25" s="44"/>
      <c r="I25" s="44"/>
    </row>
    <row r="26" spans="1:9" ht="17.25" customHeight="1" x14ac:dyDescent="0.25">
      <c r="H26" s="44"/>
      <c r="I26" s="44"/>
    </row>
    <row r="27" spans="1:9" ht="15.75" customHeight="1" x14ac:dyDescent="0.25">
      <c r="D27" s="115" t="s">
        <v>78</v>
      </c>
      <c r="H27" s="44"/>
      <c r="I27" s="44"/>
    </row>
    <row r="28" spans="1:9" ht="7.5" customHeight="1" x14ac:dyDescent="0.25">
      <c r="H28" s="44"/>
      <c r="I28" s="44"/>
    </row>
    <row r="29" spans="1:9" ht="15" customHeight="1" x14ac:dyDescent="0.25">
      <c r="A29" s="990" t="s">
        <v>6</v>
      </c>
      <c r="B29" s="990" t="s">
        <v>7</v>
      </c>
      <c r="C29" s="990" t="s">
        <v>8</v>
      </c>
      <c r="D29" s="990"/>
      <c r="E29" s="990" t="s">
        <v>9</v>
      </c>
      <c r="F29" s="1037" t="s">
        <v>79</v>
      </c>
      <c r="G29" s="1038"/>
      <c r="H29" s="44"/>
      <c r="I29" s="44"/>
    </row>
    <row r="30" spans="1:9" ht="15" customHeight="1" x14ac:dyDescent="0.25">
      <c r="A30" s="990"/>
      <c r="B30" s="990"/>
      <c r="C30" s="12" t="s">
        <v>11</v>
      </c>
      <c r="D30" s="12" t="s">
        <v>12</v>
      </c>
      <c r="E30" s="990"/>
      <c r="F30" s="25" t="s">
        <v>28</v>
      </c>
      <c r="G30" s="25" t="s">
        <v>25</v>
      </c>
      <c r="H30" s="44"/>
      <c r="I30" s="44"/>
    </row>
    <row r="31" spans="1:9" ht="27" customHeight="1" x14ac:dyDescent="0.25">
      <c r="A31" s="1022" t="s">
        <v>80</v>
      </c>
      <c r="B31" s="997" t="s">
        <v>30</v>
      </c>
      <c r="C31" s="997" t="s">
        <v>15</v>
      </c>
      <c r="D31" s="997" t="s">
        <v>16</v>
      </c>
      <c r="E31" s="12" t="s">
        <v>17</v>
      </c>
      <c r="F31" s="15">
        <f>ROUND('Нео+Классика+Престиж'!F49+'Нео+Классика+Престиж'!F49*20%,-2)</f>
        <v>40300</v>
      </c>
      <c r="G31" s="12" t="s">
        <v>57</v>
      </c>
      <c r="H31" s="16">
        <v>18380</v>
      </c>
      <c r="I31" s="16" t="s">
        <v>57</v>
      </c>
    </row>
    <row r="32" spans="1:9" ht="27" customHeight="1" x14ac:dyDescent="0.25">
      <c r="A32" s="1023"/>
      <c r="B32" s="998"/>
      <c r="C32" s="998"/>
      <c r="D32" s="999"/>
      <c r="E32" s="19" t="s">
        <v>18</v>
      </c>
      <c r="F32" s="15">
        <f>ROUND('Нео+Классика+Престиж'!F50+'Нео+Классика+Престиж'!F50*20%,-2)</f>
        <v>58800</v>
      </c>
      <c r="G32" s="62" t="s">
        <v>57</v>
      </c>
      <c r="H32" s="16">
        <v>26760</v>
      </c>
      <c r="I32" s="16" t="s">
        <v>57</v>
      </c>
    </row>
    <row r="33" spans="1:9" ht="27" customHeight="1" x14ac:dyDescent="0.25">
      <c r="A33" s="1023"/>
      <c r="B33" s="998"/>
      <c r="C33" s="998"/>
      <c r="D33" s="997" t="s">
        <v>19</v>
      </c>
      <c r="E33" s="12" t="s">
        <v>17</v>
      </c>
      <c r="F33" s="15">
        <f>ROUND('Нео+Классика+Престиж'!F51+'Нео+Классика+Престиж'!F51*20%,-2)</f>
        <v>48500</v>
      </c>
      <c r="G33" s="12" t="s">
        <v>57</v>
      </c>
      <c r="H33" s="16">
        <v>22060</v>
      </c>
      <c r="I33" s="16" t="s">
        <v>57</v>
      </c>
    </row>
    <row r="34" spans="1:9" ht="27" customHeight="1" x14ac:dyDescent="0.25">
      <c r="A34" s="1023"/>
      <c r="B34" s="999"/>
      <c r="C34" s="999"/>
      <c r="D34" s="999"/>
      <c r="E34" s="19" t="s">
        <v>18</v>
      </c>
      <c r="F34" s="15">
        <f>ROUND('Нео+Классика+Престиж'!F52+'Нео+Классика+Престиж'!F52*20%,-2)</f>
        <v>66800</v>
      </c>
      <c r="G34" s="62" t="s">
        <v>57</v>
      </c>
      <c r="H34" s="16">
        <v>30440</v>
      </c>
      <c r="I34" s="16" t="s">
        <v>57</v>
      </c>
    </row>
    <row r="35" spans="1:9" ht="27" customHeight="1" x14ac:dyDescent="0.25">
      <c r="A35" s="1023"/>
      <c r="B35" s="997" t="s">
        <v>23</v>
      </c>
      <c r="C35" s="997" t="s">
        <v>15</v>
      </c>
      <c r="D35" s="997" t="s">
        <v>16</v>
      </c>
      <c r="E35" s="12" t="s">
        <v>17</v>
      </c>
      <c r="F35" s="15">
        <f>ROUND('Нео+Классика+Престиж'!F53+'Нео+Классика+Престиж'!F53*20%,-2)</f>
        <v>46100</v>
      </c>
      <c r="G35" s="15">
        <f>ROUND('Нео+Классика+Престиж'!G53+'Нео+Классика+Престиж'!G53*20%,-2)</f>
        <v>50200</v>
      </c>
      <c r="H35" s="16">
        <v>20990</v>
      </c>
      <c r="I35" s="16">
        <v>22860</v>
      </c>
    </row>
    <row r="36" spans="1:9" ht="27" customHeight="1" x14ac:dyDescent="0.25">
      <c r="A36" s="1023"/>
      <c r="B36" s="998"/>
      <c r="C36" s="998"/>
      <c r="D36" s="999"/>
      <c r="E36" s="19" t="s">
        <v>18</v>
      </c>
      <c r="F36" s="15">
        <f>ROUND('Нео+Классика+Престиж'!F54+'Нео+Классика+Престиж'!F54*20%,-2)</f>
        <v>65800</v>
      </c>
      <c r="G36" s="15">
        <f>ROUND('Нео+Классика+Престиж'!G54+'Нео+Классика+Престиж'!G54*20%,-2)</f>
        <v>73100</v>
      </c>
      <c r="H36" s="16">
        <v>29960</v>
      </c>
      <c r="I36" s="16">
        <v>33245</v>
      </c>
    </row>
    <row r="37" spans="1:9" ht="27" customHeight="1" x14ac:dyDescent="0.25">
      <c r="A37" s="1023"/>
      <c r="B37" s="998"/>
      <c r="C37" s="998"/>
      <c r="D37" s="997" t="s">
        <v>19</v>
      </c>
      <c r="E37" s="12" t="s">
        <v>17</v>
      </c>
      <c r="F37" s="15">
        <f>ROUND('Нео+Классика+Престиж'!F55+'Нео+Классика+Престиж'!F55*20%,-2)</f>
        <v>55300</v>
      </c>
      <c r="G37" s="15">
        <f>ROUND('Нео+Классика+Престиж'!G55+'Нео+Классика+Престиж'!G55*20%,-2)</f>
        <v>60200</v>
      </c>
      <c r="H37" s="16">
        <v>25190</v>
      </c>
      <c r="I37" s="16">
        <v>27430</v>
      </c>
    </row>
    <row r="38" spans="1:9" ht="27" customHeight="1" x14ac:dyDescent="0.25">
      <c r="A38" s="1023"/>
      <c r="B38" s="998"/>
      <c r="C38" s="998"/>
      <c r="D38" s="998"/>
      <c r="E38" s="117" t="s">
        <v>18</v>
      </c>
      <c r="F38" s="15">
        <f>ROUND('Нео+Классика+Престиж'!F56+'Нео+Классика+Престиж'!F56*20%,-2)</f>
        <v>75000</v>
      </c>
      <c r="G38" s="15">
        <f>ROUND('Нео+Классика+Престиж'!G56+'Нео+Классика+Престиж'!G56*20%,-2)</f>
        <v>83000</v>
      </c>
      <c r="H38" s="16">
        <v>34160</v>
      </c>
      <c r="I38" s="16">
        <v>37815</v>
      </c>
    </row>
    <row r="39" spans="1:9" ht="15" customHeight="1" x14ac:dyDescent="0.25">
      <c r="A39" s="1134" t="s">
        <v>81</v>
      </c>
      <c r="B39" s="1134"/>
      <c r="C39" s="1134"/>
      <c r="D39" s="1134"/>
      <c r="E39" s="1134"/>
      <c r="F39" s="1134"/>
      <c r="G39" s="1134"/>
      <c r="H39" s="44"/>
      <c r="I39" s="44"/>
    </row>
    <row r="40" spans="1:9" ht="102" customHeight="1" x14ac:dyDescent="0.25">
      <c r="A40" s="118"/>
      <c r="B40" s="13"/>
      <c r="C40" s="13"/>
      <c r="D40" s="13"/>
      <c r="E40" s="33"/>
      <c r="F40" s="13"/>
      <c r="G40" s="13"/>
      <c r="H40" s="16"/>
      <c r="I40" s="16"/>
    </row>
    <row r="41" spans="1:9" ht="27" customHeight="1" x14ac:dyDescent="0.25">
      <c r="A41" s="1135" t="s">
        <v>82</v>
      </c>
      <c r="B41" s="990" t="s">
        <v>23</v>
      </c>
      <c r="C41" s="990" t="s">
        <v>15</v>
      </c>
      <c r="D41" s="990" t="s">
        <v>16</v>
      </c>
      <c r="E41" s="12" t="s">
        <v>17</v>
      </c>
      <c r="F41" s="15" t="e">
        <f>ROUND('Нео+Классика+Престиж'!#REF!+'Нео+Классика+Престиж'!#REF!*20%,-2)</f>
        <v>#REF!</v>
      </c>
      <c r="G41" s="15" t="e">
        <f>ROUND('Нео+Классика+Престиж'!#REF!+'Нео+Классика+Престиж'!#REF!*20%,-2)</f>
        <v>#REF!</v>
      </c>
      <c r="H41" s="16">
        <v>30470</v>
      </c>
      <c r="I41" s="16">
        <v>32320</v>
      </c>
    </row>
    <row r="42" spans="1:9" ht="27" customHeight="1" x14ac:dyDescent="0.25">
      <c r="A42" s="1135"/>
      <c r="B42" s="990"/>
      <c r="C42" s="990"/>
      <c r="D42" s="990"/>
      <c r="E42" s="19" t="s">
        <v>18</v>
      </c>
      <c r="F42" s="15" t="e">
        <f>ROUND('Нео+Классика+Престиж'!#REF!+'Нео+Классика+Престиж'!#REF!*20%,-2)</f>
        <v>#REF!</v>
      </c>
      <c r="G42" s="15" t="e">
        <f>ROUND('Нео+Классика+Престиж'!#REF!+'Нео+Классика+Престиж'!#REF!*20%,-2)</f>
        <v>#REF!</v>
      </c>
      <c r="H42" s="16">
        <v>39440</v>
      </c>
      <c r="I42" s="16">
        <v>42705</v>
      </c>
    </row>
    <row r="43" spans="1:9" ht="27" customHeight="1" x14ac:dyDescent="0.25">
      <c r="A43" s="1135"/>
      <c r="B43" s="990"/>
      <c r="C43" s="990"/>
      <c r="D43" s="990" t="s">
        <v>19</v>
      </c>
      <c r="E43" s="12" t="s">
        <v>17</v>
      </c>
      <c r="F43" s="15" t="e">
        <f>ROUND('Нео+Классика+Престиж'!#REF!+'Нео+Классика+Престиж'!#REF!*20%,-2)</f>
        <v>#REF!</v>
      </c>
      <c r="G43" s="15" t="e">
        <f>ROUND('Нео+Классика+Престиж'!#REF!+'Нео+Классика+Престиж'!#REF!*20%,-2)</f>
        <v>#REF!</v>
      </c>
      <c r="H43" s="16">
        <v>36560</v>
      </c>
      <c r="I43" s="16">
        <v>38780</v>
      </c>
    </row>
    <row r="44" spans="1:9" ht="27" customHeight="1" x14ac:dyDescent="0.25">
      <c r="A44" s="1135"/>
      <c r="B44" s="990"/>
      <c r="C44" s="990"/>
      <c r="D44" s="990"/>
      <c r="E44" s="19" t="s">
        <v>18</v>
      </c>
      <c r="F44" s="15" t="e">
        <f>ROUND('Нео+Классика+Престиж'!#REF!+'Нео+Классика+Престиж'!#REF!*20%,-2)</f>
        <v>#REF!</v>
      </c>
      <c r="G44" s="15" t="e">
        <f>ROUND('Нео+Классика+Престиж'!#REF!+'Нео+Классика+Престиж'!#REF!*20%,-2)</f>
        <v>#REF!</v>
      </c>
      <c r="H44" s="16">
        <v>45530</v>
      </c>
      <c r="I44" s="16">
        <v>49165</v>
      </c>
    </row>
    <row r="45" spans="1:9" ht="15" customHeight="1" x14ac:dyDescent="0.25">
      <c r="A45" s="1031" t="s">
        <v>81</v>
      </c>
      <c r="B45" s="1031"/>
      <c r="C45" s="1031"/>
      <c r="D45" s="1031"/>
      <c r="E45" s="1031"/>
      <c r="F45" s="1031"/>
      <c r="G45" s="1031"/>
      <c r="H45" s="44"/>
      <c r="I45" s="44"/>
    </row>
    <row r="46" spans="1:9" ht="15" customHeight="1" x14ac:dyDescent="0.25">
      <c r="A46" s="119"/>
      <c r="B46" s="120"/>
      <c r="C46" s="60"/>
      <c r="D46" s="60"/>
      <c r="E46" s="60"/>
      <c r="F46" s="60"/>
      <c r="G46" s="60"/>
      <c r="H46" s="44"/>
      <c r="I46" s="44"/>
    </row>
    <row r="47" spans="1:9" ht="15" customHeight="1" x14ac:dyDescent="0.25">
      <c r="A47" s="119"/>
      <c r="B47" s="120"/>
      <c r="C47" s="12"/>
      <c r="D47" s="12"/>
      <c r="E47" s="60"/>
      <c r="F47" s="25" t="s">
        <v>28</v>
      </c>
      <c r="G47" s="25" t="s">
        <v>42</v>
      </c>
      <c r="H47" s="44"/>
      <c r="I47" s="44"/>
    </row>
    <row r="48" spans="1:9" ht="27" customHeight="1" x14ac:dyDescent="0.25">
      <c r="A48" s="1131" t="s">
        <v>83</v>
      </c>
      <c r="B48" s="997" t="s">
        <v>30</v>
      </c>
      <c r="C48" s="997" t="s">
        <v>15</v>
      </c>
      <c r="D48" s="997" t="s">
        <v>16</v>
      </c>
      <c r="E48" s="12" t="s">
        <v>17</v>
      </c>
      <c r="F48" s="15" t="e">
        <f t="shared" ref="F48:F51" si="0">ROUND('Нео+Классика+Престиж'!#REF!+'Нео+Классика+Престиж'!#REF!*20%,-2)</f>
        <v>#REF!</v>
      </c>
      <c r="G48" s="15" t="e">
        <f t="shared" ref="G48:G51" si="1">ROUND('Нео+Классика+Престиж'!#REF!+'Нео+Классика+Престиж'!#REF!*20%,-2)</f>
        <v>#REF!</v>
      </c>
      <c r="H48" s="16">
        <v>23430</v>
      </c>
      <c r="I48" s="16">
        <v>26730</v>
      </c>
    </row>
    <row r="49" spans="1:22" ht="27" customHeight="1" x14ac:dyDescent="0.25">
      <c r="A49" s="1132"/>
      <c r="B49" s="998"/>
      <c r="C49" s="998"/>
      <c r="D49" s="999"/>
      <c r="E49" s="19" t="s">
        <v>18</v>
      </c>
      <c r="F49" s="15" t="e">
        <f t="shared" si="0"/>
        <v>#REF!</v>
      </c>
      <c r="G49" s="15" t="e">
        <f t="shared" si="1"/>
        <v>#REF!</v>
      </c>
      <c r="H49" s="16">
        <v>31810</v>
      </c>
      <c r="I49" s="16">
        <v>35110</v>
      </c>
    </row>
    <row r="50" spans="1:22" ht="27" customHeight="1" x14ac:dyDescent="0.25">
      <c r="A50" s="1132"/>
      <c r="B50" s="998"/>
      <c r="C50" s="998"/>
      <c r="D50" s="997" t="s">
        <v>19</v>
      </c>
      <c r="E50" s="12" t="s">
        <v>17</v>
      </c>
      <c r="F50" s="15" t="e">
        <f t="shared" si="0"/>
        <v>#REF!</v>
      </c>
      <c r="G50" s="15" t="e">
        <f t="shared" si="1"/>
        <v>#REF!</v>
      </c>
      <c r="H50" s="16">
        <v>28120</v>
      </c>
      <c r="I50" s="16">
        <v>32080</v>
      </c>
    </row>
    <row r="51" spans="1:22" ht="27" customHeight="1" x14ac:dyDescent="0.25">
      <c r="A51" s="1133"/>
      <c r="B51" s="999"/>
      <c r="C51" s="999"/>
      <c r="D51" s="999"/>
      <c r="E51" s="19" t="s">
        <v>18</v>
      </c>
      <c r="F51" s="15" t="e">
        <f t="shared" si="0"/>
        <v>#REF!</v>
      </c>
      <c r="G51" s="15" t="e">
        <f t="shared" si="1"/>
        <v>#REF!</v>
      </c>
      <c r="H51" s="16">
        <v>36500</v>
      </c>
      <c r="I51" s="16">
        <v>40460</v>
      </c>
    </row>
    <row r="52" spans="1:22" ht="15" customHeight="1" x14ac:dyDescent="0.25">
      <c r="A52" s="1031" t="s">
        <v>84</v>
      </c>
      <c r="B52" s="1031"/>
      <c r="C52" s="1031"/>
      <c r="D52" s="1031"/>
      <c r="E52" s="1031"/>
      <c r="F52" s="1031"/>
      <c r="G52" s="1031"/>
      <c r="H52" s="44"/>
      <c r="I52" s="44"/>
    </row>
    <row r="53" spans="1:22" ht="21" customHeight="1" x14ac:dyDescent="0.25"/>
    <row r="54" spans="1:22" s="116" customFormat="1" ht="17.25" customHeight="1" x14ac:dyDescent="0.25">
      <c r="A54" s="1"/>
      <c r="B54" s="1"/>
      <c r="C54" s="1"/>
      <c r="D54" s="10" t="s">
        <v>85</v>
      </c>
      <c r="E54" s="1"/>
      <c r="F54" s="1"/>
      <c r="G54" s="1"/>
      <c r="H54" s="1"/>
      <c r="S54" s="1"/>
      <c r="T54" s="1"/>
      <c r="U54" s="1"/>
      <c r="V54" s="1"/>
    </row>
    <row r="55" spans="1:22" s="116" customFormat="1" ht="9" customHeight="1" x14ac:dyDescent="0.25">
      <c r="A55" s="1"/>
      <c r="B55" s="1"/>
      <c r="C55" s="1"/>
      <c r="D55" s="1"/>
      <c r="E55" s="1"/>
      <c r="F55" s="1"/>
      <c r="G55" s="1"/>
      <c r="H55" s="1"/>
      <c r="S55" s="1"/>
      <c r="T55" s="1"/>
      <c r="U55" s="1"/>
      <c r="V55" s="1"/>
    </row>
    <row r="56" spans="1:22" s="116" customFormat="1" ht="15" customHeight="1" x14ac:dyDescent="0.25">
      <c r="A56" s="990" t="s">
        <v>6</v>
      </c>
      <c r="B56" s="990" t="s">
        <v>7</v>
      </c>
      <c r="C56" s="990" t="s">
        <v>8</v>
      </c>
      <c r="D56" s="990"/>
      <c r="E56" s="990" t="s">
        <v>9</v>
      </c>
      <c r="F56" s="990" t="s">
        <v>10</v>
      </c>
      <c r="G56" s="990"/>
      <c r="H56" s="1"/>
      <c r="S56" s="1"/>
      <c r="T56" s="1"/>
      <c r="U56" s="1"/>
      <c r="V56" s="1"/>
    </row>
    <row r="57" spans="1:22" s="116" customFormat="1" ht="15" customHeight="1" x14ac:dyDescent="0.25">
      <c r="A57" s="990"/>
      <c r="B57" s="990"/>
      <c r="C57" s="12" t="s">
        <v>11</v>
      </c>
      <c r="D57" s="12" t="s">
        <v>12</v>
      </c>
      <c r="E57" s="990"/>
      <c r="F57" s="25" t="s">
        <v>28</v>
      </c>
      <c r="G57" s="25" t="s">
        <v>25</v>
      </c>
      <c r="H57" s="1"/>
      <c r="S57" s="1"/>
      <c r="T57" s="1"/>
      <c r="U57" s="1"/>
      <c r="V57" s="1"/>
    </row>
    <row r="58" spans="1:22" s="116" customFormat="1" ht="27.75" customHeight="1" x14ac:dyDescent="0.25">
      <c r="A58" s="1022" t="s">
        <v>86</v>
      </c>
      <c r="B58" s="997" t="s">
        <v>30</v>
      </c>
      <c r="C58" s="997" t="s">
        <v>15</v>
      </c>
      <c r="D58" s="997" t="s">
        <v>16</v>
      </c>
      <c r="E58" s="12" t="s">
        <v>17</v>
      </c>
      <c r="F58" s="15">
        <f>ROUND('Нео+Классика+Престиж'!F68+'Нео+Классика+Престиж'!F68*20%,-2)</f>
        <v>103000</v>
      </c>
      <c r="G58" s="15">
        <f>ROUND('Нео+Классика+Престиж'!G68+'Нео+Классика+Престиж'!G68*20%,-2)</f>
        <v>112000</v>
      </c>
      <c r="H58" s="16">
        <v>46890</v>
      </c>
      <c r="I58" s="16">
        <v>51080</v>
      </c>
      <c r="O58" s="1"/>
      <c r="S58" s="1"/>
      <c r="T58" s="1"/>
      <c r="U58" s="1"/>
      <c r="V58" s="1"/>
    </row>
    <row r="59" spans="1:22" s="116" customFormat="1" ht="27.75" customHeight="1" x14ac:dyDescent="0.25">
      <c r="A59" s="1023"/>
      <c r="B59" s="998"/>
      <c r="C59" s="998"/>
      <c r="D59" s="999"/>
      <c r="E59" s="19" t="s">
        <v>18</v>
      </c>
      <c r="F59" s="15">
        <f>ROUND('Нео+Классика+Престиж'!F69+'Нео+Классика+Престиж'!F69*20%,-2)</f>
        <v>121400</v>
      </c>
      <c r="G59" s="15">
        <f>ROUND('Нео+Классика+Престиж'!G69+'Нео+Классика+Престиж'!G69*20%,-2)</f>
        <v>130600</v>
      </c>
      <c r="H59" s="16">
        <v>55270</v>
      </c>
      <c r="I59" s="16">
        <v>59460</v>
      </c>
      <c r="O59" s="1"/>
      <c r="S59" s="1"/>
      <c r="T59" s="1"/>
      <c r="U59" s="1"/>
      <c r="V59" s="1"/>
    </row>
    <row r="60" spans="1:22" s="116" customFormat="1" ht="27.75" customHeight="1" x14ac:dyDescent="0.25">
      <c r="A60" s="1023"/>
      <c r="B60" s="998"/>
      <c r="C60" s="998"/>
      <c r="D60" s="997" t="s">
        <v>19</v>
      </c>
      <c r="E60" s="12" t="s">
        <v>17</v>
      </c>
      <c r="F60" s="15">
        <f>ROUND('Нео+Классика+Престиж'!F70+'Нео+Классика+Престиж'!F70*20%,-2)</f>
        <v>123600</v>
      </c>
      <c r="G60" s="15">
        <f>ROUND('Нео+Классика+Престиж'!G70+'Нео+Классика+Престиж'!G70*20%,-2)</f>
        <v>134600</v>
      </c>
      <c r="H60" s="16">
        <v>56270</v>
      </c>
      <c r="I60" s="16">
        <v>61300</v>
      </c>
      <c r="O60" s="1"/>
      <c r="S60" s="1"/>
      <c r="T60" s="1"/>
      <c r="U60" s="1"/>
      <c r="V60" s="1"/>
    </row>
    <row r="61" spans="1:22" s="116" customFormat="1" ht="27.75" customHeight="1" x14ac:dyDescent="0.25">
      <c r="A61" s="1024"/>
      <c r="B61" s="999"/>
      <c r="C61" s="999"/>
      <c r="D61" s="999"/>
      <c r="E61" s="19" t="s">
        <v>18</v>
      </c>
      <c r="F61" s="15">
        <f>ROUND('Нео+Классика+Престиж'!F71+'Нео+Классика+Престиж'!F71*20%,-2)</f>
        <v>142000</v>
      </c>
      <c r="G61" s="15">
        <f>ROUND('Нео+Классика+Престиж'!G71+'Нео+Классика+Престиж'!G71*20%,-2)</f>
        <v>153000</v>
      </c>
      <c r="H61" s="16">
        <v>64650</v>
      </c>
      <c r="I61" s="16">
        <v>69680</v>
      </c>
      <c r="O61" s="1"/>
      <c r="S61" s="1"/>
      <c r="T61" s="1"/>
      <c r="U61" s="1"/>
      <c r="V61" s="1"/>
    </row>
    <row r="62" spans="1:22" s="116" customFormat="1" ht="27.75" customHeight="1" x14ac:dyDescent="0.25">
      <c r="A62" s="1022" t="s">
        <v>87</v>
      </c>
      <c r="B62" s="997" t="s">
        <v>23</v>
      </c>
      <c r="C62" s="997" t="s">
        <v>15</v>
      </c>
      <c r="D62" s="997" t="s">
        <v>16</v>
      </c>
      <c r="E62" s="12" t="s">
        <v>17</v>
      </c>
      <c r="F62" s="15">
        <f>ROUND('Нео+Классика+Престиж'!F72+'Нео+Классика+Престиж'!F72*20%,-2)</f>
        <v>127400</v>
      </c>
      <c r="G62" s="15">
        <f>ROUND('Нео+Классика+Престиж'!G72+'Нео+Классика+Престиж'!G72*20%,-2)</f>
        <v>130900</v>
      </c>
      <c r="H62" s="16">
        <v>58060</v>
      </c>
      <c r="I62" s="16">
        <v>59630</v>
      </c>
      <c r="O62" s="1"/>
      <c r="S62" s="1"/>
      <c r="T62" s="1"/>
      <c r="U62" s="1"/>
      <c r="V62" s="1"/>
    </row>
    <row r="63" spans="1:22" s="116" customFormat="1" ht="27.75" customHeight="1" x14ac:dyDescent="0.25">
      <c r="A63" s="1023"/>
      <c r="B63" s="998"/>
      <c r="C63" s="998"/>
      <c r="D63" s="999"/>
      <c r="E63" s="19" t="s">
        <v>18</v>
      </c>
      <c r="F63" s="15">
        <f>ROUND('Нео+Классика+Престиж'!F73+'Нео+Классика+Престиж'!F73*20%,-2)</f>
        <v>147100</v>
      </c>
      <c r="G63" s="15">
        <f>ROUND('Нео+Классика+Престиж'!G73+'Нео+Классика+Престиж'!G73*20%,-2)</f>
        <v>153800</v>
      </c>
      <c r="H63" s="16">
        <v>67030</v>
      </c>
      <c r="I63" s="16">
        <v>70015</v>
      </c>
      <c r="O63" s="1"/>
      <c r="S63" s="1"/>
      <c r="T63" s="1"/>
      <c r="U63" s="1"/>
      <c r="V63" s="1"/>
    </row>
    <row r="64" spans="1:22" s="116" customFormat="1" ht="27.75" customHeight="1" x14ac:dyDescent="0.25">
      <c r="A64" s="1023"/>
      <c r="B64" s="998"/>
      <c r="C64" s="998"/>
      <c r="D64" s="997" t="s">
        <v>19</v>
      </c>
      <c r="E64" s="12" t="s">
        <v>17</v>
      </c>
      <c r="F64" s="15">
        <f>ROUND('Нео+Классика+Престиж'!F74+'Нео+Классика+Престиж'!F74*20%,-2)</f>
        <v>153000</v>
      </c>
      <c r="G64" s="15">
        <f>ROUND('Нео+Классика+Престиж'!G74+'Нео+Классика+Престиж'!G74*20%,-2)</f>
        <v>157100</v>
      </c>
      <c r="H64" s="16">
        <v>69670</v>
      </c>
      <c r="I64" s="16">
        <v>71560</v>
      </c>
      <c r="O64" s="1"/>
      <c r="S64" s="1"/>
      <c r="T64" s="1"/>
      <c r="U64" s="1"/>
      <c r="V64" s="1"/>
    </row>
    <row r="65" spans="1:22" s="116" customFormat="1" ht="27.75" customHeight="1" x14ac:dyDescent="0.25">
      <c r="A65" s="1023"/>
      <c r="B65" s="998"/>
      <c r="C65" s="998"/>
      <c r="D65" s="998"/>
      <c r="E65" s="117" t="s">
        <v>18</v>
      </c>
      <c r="F65" s="15">
        <f>ROUND('Нео+Классика+Престиж'!F75+'Нео+Классика+Престиж'!F75*20%,-2)</f>
        <v>172700</v>
      </c>
      <c r="G65" s="15">
        <f>ROUND('Нео+Классика+Престиж'!G75+'Нео+Классика+Престиж'!G75*20%,-2)</f>
        <v>180000</v>
      </c>
      <c r="H65" s="16">
        <v>78640</v>
      </c>
      <c r="I65" s="16">
        <v>81945</v>
      </c>
      <c r="O65" s="1"/>
      <c r="S65" s="1"/>
      <c r="T65" s="1"/>
      <c r="U65" s="1"/>
      <c r="V65" s="1"/>
    </row>
    <row r="66" spans="1:22" s="116" customFormat="1" ht="15" customHeight="1" x14ac:dyDescent="0.25">
      <c r="A66" s="121" t="s">
        <v>81</v>
      </c>
      <c r="B66" s="50"/>
      <c r="C66" s="50"/>
      <c r="D66" s="50"/>
      <c r="E66" s="50"/>
      <c r="F66" s="50"/>
      <c r="G66" s="119"/>
      <c r="H66" s="44"/>
      <c r="I66" s="44"/>
      <c r="J66" s="1"/>
      <c r="K66" s="1"/>
      <c r="L66" s="1"/>
      <c r="M66" s="1"/>
      <c r="N66" s="1"/>
      <c r="O66" s="1"/>
      <c r="S66" s="1"/>
      <c r="T66" s="1"/>
      <c r="U66" s="1"/>
      <c r="V66" s="1"/>
    </row>
    <row r="67" spans="1:22" s="116" customFormat="1" ht="15" customHeight="1" x14ac:dyDescent="0.25">
      <c r="A67" s="21" t="s">
        <v>88</v>
      </c>
      <c r="B67" s="122"/>
      <c r="C67" s="122"/>
      <c r="D67" s="122"/>
      <c r="E67" s="122"/>
      <c r="F67" s="122"/>
      <c r="G67" s="123"/>
      <c r="H67" s="1"/>
      <c r="I67" s="1"/>
      <c r="J67" s="1"/>
      <c r="K67" s="1"/>
      <c r="L67" s="1"/>
      <c r="M67" s="1"/>
      <c r="N67" s="1"/>
      <c r="O67" s="1"/>
      <c r="S67" s="1"/>
      <c r="T67" s="1"/>
      <c r="U67" s="1"/>
      <c r="V67" s="1"/>
    </row>
    <row r="68" spans="1:22" x14ac:dyDescent="0.25">
      <c r="A68" s="1"/>
      <c r="B68" s="1"/>
      <c r="C68" s="1"/>
      <c r="D68" s="1"/>
      <c r="E68" s="1"/>
      <c r="F68" s="1"/>
      <c r="G68" s="1"/>
      <c r="H68" s="1"/>
    </row>
    <row r="69" spans="1:22" ht="21" x14ac:dyDescent="0.35">
      <c r="A69" s="124" t="s">
        <v>63</v>
      </c>
    </row>
  </sheetData>
  <mergeCells count="65">
    <mergeCell ref="A62:A65"/>
    <mergeCell ref="B62:B65"/>
    <mergeCell ref="C62:C65"/>
    <mergeCell ref="D62:D63"/>
    <mergeCell ref="D64:D65"/>
    <mergeCell ref="A58:A61"/>
    <mergeCell ref="B58:B61"/>
    <mergeCell ref="C58:C61"/>
    <mergeCell ref="D58:D59"/>
    <mergeCell ref="D60:D61"/>
    <mergeCell ref="A52:G52"/>
    <mergeCell ref="A56:A57"/>
    <mergeCell ref="B56:B57"/>
    <mergeCell ref="C56:D56"/>
    <mergeCell ref="E56:E57"/>
    <mergeCell ref="F56:G56"/>
    <mergeCell ref="A45:G45"/>
    <mergeCell ref="A48:A51"/>
    <mergeCell ref="B48:B51"/>
    <mergeCell ref="C48:C51"/>
    <mergeCell ref="D48:D49"/>
    <mergeCell ref="D50:D51"/>
    <mergeCell ref="A39:G39"/>
    <mergeCell ref="A41:A44"/>
    <mergeCell ref="B41:B44"/>
    <mergeCell ref="C41:C44"/>
    <mergeCell ref="D41:D42"/>
    <mergeCell ref="D43:D44"/>
    <mergeCell ref="A31:A38"/>
    <mergeCell ref="B31:B34"/>
    <mergeCell ref="C31:C34"/>
    <mergeCell ref="D31:D32"/>
    <mergeCell ref="D33:D34"/>
    <mergeCell ref="B35:B38"/>
    <mergeCell ref="C35:C38"/>
    <mergeCell ref="D35:D36"/>
    <mergeCell ref="D37:D38"/>
    <mergeCell ref="A25:G25"/>
    <mergeCell ref="A29:A30"/>
    <mergeCell ref="B29:B30"/>
    <mergeCell ref="C29:D29"/>
    <mergeCell ref="E29:E30"/>
    <mergeCell ref="F29:G29"/>
    <mergeCell ref="A19:G19"/>
    <mergeCell ref="A21:A24"/>
    <mergeCell ref="B21:B24"/>
    <mergeCell ref="C21:C24"/>
    <mergeCell ref="D21:D22"/>
    <mergeCell ref="D23:D24"/>
    <mergeCell ref="A13:G13"/>
    <mergeCell ref="A15:A18"/>
    <mergeCell ref="B15:B18"/>
    <mergeCell ref="C15:C18"/>
    <mergeCell ref="D15:D16"/>
    <mergeCell ref="D17:D18"/>
    <mergeCell ref="A9:A12"/>
    <mergeCell ref="B9:B12"/>
    <mergeCell ref="C9:C12"/>
    <mergeCell ref="D9:D10"/>
    <mergeCell ref="D11:D12"/>
    <mergeCell ref="A7:A8"/>
    <mergeCell ref="B7:B8"/>
    <mergeCell ref="C7:D7"/>
    <mergeCell ref="E7:E8"/>
    <mergeCell ref="F7:G7"/>
  </mergeCells>
  <pageMargins left="1" right="1" top="1" bottom="1" header="0.5" footer="0.5"/>
  <pageSetup paperSize="9" scale="53" fitToHeight="0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O124"/>
  <sheetViews>
    <sheetView zoomScale="60" zoomScaleNormal="60" zoomScalePageLayoutView="70" workbookViewId="0">
      <selection activeCell="A7" sqref="A7:H12"/>
    </sheetView>
  </sheetViews>
  <sheetFormatPr defaultRowHeight="15" x14ac:dyDescent="0.25"/>
  <cols>
    <col min="1" max="1" width="11.7109375" style="97" customWidth="1"/>
    <col min="2" max="5" width="11.28515625" style="97" customWidth="1"/>
    <col min="6" max="6" width="17.28515625" style="97" customWidth="1"/>
    <col min="7" max="7" width="14.5703125" style="97" customWidth="1"/>
    <col min="8" max="8" width="13" style="97" customWidth="1"/>
    <col min="9" max="15" width="9.140625" style="97" customWidth="1"/>
    <col min="16" max="16" width="24.85546875" style="97" customWidth="1"/>
    <col min="17" max="18" width="9.140625" style="97" customWidth="1"/>
    <col min="19" max="19" width="9.140625" style="64" customWidth="1"/>
    <col min="20" max="22" width="9.140625" style="64"/>
    <col min="23" max="41" width="9.140625" style="97"/>
  </cols>
  <sheetData>
    <row r="1" spans="1:41" s="3" customFormat="1" ht="12" x14ac:dyDescent="0.2">
      <c r="A1" s="66"/>
      <c r="B1" s="67"/>
      <c r="C1" s="68"/>
      <c r="D1" s="69"/>
      <c r="E1" s="69"/>
      <c r="F1" s="520"/>
      <c r="G1" s="521" t="s">
        <v>853</v>
      </c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</row>
    <row r="2" spans="1:41" s="3" customFormat="1" ht="12" x14ac:dyDescent="0.2">
      <c r="A2" s="69" t="s">
        <v>1211</v>
      </c>
      <c r="B2" s="67"/>
      <c r="C2" s="68"/>
      <c r="D2" s="69"/>
      <c r="E2" s="69"/>
      <c r="F2" s="520"/>
      <c r="G2" s="521" t="s">
        <v>2</v>
      </c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</row>
    <row r="3" spans="1:41" s="3" customFormat="1" ht="12" x14ac:dyDescent="0.2">
      <c r="A3" s="69" t="s">
        <v>3</v>
      </c>
      <c r="B3" s="67"/>
      <c r="C3" s="68"/>
      <c r="D3" s="69"/>
      <c r="E3" s="69"/>
      <c r="F3" s="520"/>
      <c r="G3" s="649" t="s">
        <v>1236</v>
      </c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</row>
    <row r="4" spans="1:41" s="114" customFormat="1" ht="9.75" customHeight="1" x14ac:dyDescent="0.35">
      <c r="A4" s="125"/>
      <c r="B4" s="125"/>
      <c r="C4" s="125"/>
      <c r="D4" s="125"/>
      <c r="E4" s="125"/>
      <c r="F4" s="125"/>
      <c r="G4" s="125"/>
      <c r="H4" s="125"/>
      <c r="I4" s="126"/>
      <c r="J4" s="125"/>
      <c r="K4" s="125"/>
      <c r="L4" s="125"/>
      <c r="M4" s="125"/>
      <c r="N4" s="125"/>
      <c r="O4" s="125"/>
      <c r="P4" s="125"/>
      <c r="Q4" s="125"/>
      <c r="R4" s="125"/>
      <c r="S4" s="71"/>
      <c r="T4" s="71"/>
      <c r="U4" s="71"/>
      <c r="V4" s="71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</row>
    <row r="5" spans="1:41" ht="23.25" x14ac:dyDescent="0.35">
      <c r="D5" s="127" t="s">
        <v>73</v>
      </c>
      <c r="I5" s="126"/>
    </row>
    <row r="6" spans="1:41" ht="9" customHeight="1" x14ac:dyDescent="0.25">
      <c r="A6" s="128"/>
      <c r="B6" s="128"/>
      <c r="C6" s="128"/>
      <c r="D6" s="128"/>
      <c r="E6" s="128"/>
      <c r="F6" s="128"/>
      <c r="G6" s="128"/>
      <c r="H6" s="64"/>
      <c r="I6" s="64"/>
      <c r="J6" s="64"/>
      <c r="K6" s="64"/>
      <c r="L6" s="64"/>
      <c r="M6" s="64"/>
      <c r="N6" s="64"/>
      <c r="O6" s="64"/>
    </row>
    <row r="7" spans="1:41" ht="15" customHeight="1" x14ac:dyDescent="0.25">
      <c r="A7" s="1136" t="s">
        <v>6</v>
      </c>
      <c r="B7" s="1136" t="s">
        <v>7</v>
      </c>
      <c r="C7" s="1136" t="s">
        <v>8</v>
      </c>
      <c r="D7" s="1136"/>
      <c r="E7" s="1136" t="s">
        <v>9</v>
      </c>
      <c r="F7" s="1136" t="s">
        <v>10</v>
      </c>
      <c r="G7" s="1136"/>
      <c r="H7" s="682"/>
      <c r="I7" s="648"/>
      <c r="J7" s="648"/>
      <c r="K7" s="648"/>
      <c r="L7" s="648"/>
      <c r="M7" s="648"/>
      <c r="N7" s="648"/>
      <c r="O7" s="648"/>
      <c r="P7" s="648"/>
      <c r="Q7" s="648"/>
    </row>
    <row r="8" spans="1:41" ht="50.25" customHeight="1" x14ac:dyDescent="0.25">
      <c r="A8" s="1063"/>
      <c r="B8" s="1063"/>
      <c r="C8" s="746" t="s">
        <v>11</v>
      </c>
      <c r="D8" s="746" t="s">
        <v>12</v>
      </c>
      <c r="E8" s="1063"/>
      <c r="F8" s="586" t="s">
        <v>28</v>
      </c>
      <c r="G8" s="583" t="s">
        <v>1167</v>
      </c>
      <c r="H8" s="586" t="s">
        <v>1213</v>
      </c>
      <c r="I8" s="642"/>
      <c r="J8" s="642"/>
      <c r="K8" s="642"/>
      <c r="L8" s="642"/>
      <c r="M8" s="642"/>
      <c r="N8" s="642"/>
      <c r="O8" s="642"/>
      <c r="P8" s="642"/>
      <c r="Q8" s="648"/>
    </row>
    <row r="9" spans="1:41" ht="27" customHeight="1" x14ac:dyDescent="0.25">
      <c r="A9" s="1137" t="s">
        <v>74</v>
      </c>
      <c r="B9" s="1063" t="s">
        <v>30</v>
      </c>
      <c r="C9" s="1063" t="s">
        <v>15</v>
      </c>
      <c r="D9" s="1063" t="s">
        <v>16</v>
      </c>
      <c r="E9" s="746" t="s">
        <v>17</v>
      </c>
      <c r="F9" s="745">
        <f>ROUND((J9-J9*23%)+(J9-J9*23%)*80%,-2)</f>
        <v>25100</v>
      </c>
      <c r="G9" s="745">
        <f>ROUND((K9-K9*23%)+(K9-K9*23%)*80%,-2)</f>
        <v>28500</v>
      </c>
      <c r="H9" s="745">
        <f t="shared" ref="H9" si="0">ROUND((L9-L9*23%)+(L9-L9*23%)*80%,-2)</f>
        <v>6700</v>
      </c>
      <c r="I9" s="661"/>
      <c r="J9" s="584">
        <v>18100</v>
      </c>
      <c r="K9" s="584">
        <v>20580</v>
      </c>
      <c r="L9" s="597" t="s">
        <v>1177</v>
      </c>
      <c r="M9" s="642"/>
      <c r="N9" s="642"/>
      <c r="O9" s="642"/>
      <c r="P9" s="642"/>
      <c r="Q9" s="648"/>
    </row>
    <row r="10" spans="1:41" ht="27" customHeight="1" x14ac:dyDescent="0.25">
      <c r="A10" s="1137"/>
      <c r="B10" s="1063"/>
      <c r="C10" s="1063"/>
      <c r="D10" s="1063"/>
      <c r="E10" s="681" t="s">
        <v>18</v>
      </c>
      <c r="F10" s="745">
        <f t="shared" ref="F10:F12" si="1">ROUND((J10-J10*23%)+(J10-J10*23%)*80%,-2)</f>
        <v>40400</v>
      </c>
      <c r="G10" s="745">
        <f t="shared" ref="G10:G12" si="2">ROUND((K10-K10*23%)+(K10-K10*23%)*80%,-2)</f>
        <v>40000</v>
      </c>
      <c r="H10" s="745">
        <f t="shared" ref="H10:H12" si="3">ROUND((L10-L10*23%)+(L10-L10*23%)*80%,-2)</f>
        <v>6700</v>
      </c>
      <c r="I10" s="661"/>
      <c r="J10" s="584">
        <v>29180</v>
      </c>
      <c r="K10" s="584">
        <v>28880</v>
      </c>
      <c r="L10" s="597" t="s">
        <v>1177</v>
      </c>
      <c r="M10" s="642"/>
      <c r="N10" s="642"/>
      <c r="O10" s="642"/>
      <c r="P10" s="642"/>
      <c r="Q10" s="648"/>
    </row>
    <row r="11" spans="1:41" ht="27" customHeight="1" x14ac:dyDescent="0.25">
      <c r="A11" s="1137"/>
      <c r="B11" s="1063"/>
      <c r="C11" s="1063"/>
      <c r="D11" s="1063" t="s">
        <v>19</v>
      </c>
      <c r="E11" s="746" t="s">
        <v>17</v>
      </c>
      <c r="F11" s="745">
        <f t="shared" si="1"/>
        <v>34700</v>
      </c>
      <c r="G11" s="745">
        <f t="shared" si="2"/>
        <v>33500</v>
      </c>
      <c r="H11" s="745">
        <f t="shared" si="3"/>
        <v>8000</v>
      </c>
      <c r="I11" s="661"/>
      <c r="J11" s="584">
        <v>25000</v>
      </c>
      <c r="K11" s="584">
        <v>24200</v>
      </c>
      <c r="L11" s="597" t="s">
        <v>1178</v>
      </c>
      <c r="M11" s="642"/>
      <c r="N11" s="642"/>
      <c r="O11" s="642"/>
      <c r="P11" s="642"/>
      <c r="Q11" s="648"/>
    </row>
    <row r="12" spans="1:41" ht="27" customHeight="1" x14ac:dyDescent="0.25">
      <c r="A12" s="1137"/>
      <c r="B12" s="1063"/>
      <c r="C12" s="1063"/>
      <c r="D12" s="1063"/>
      <c r="E12" s="681" t="s">
        <v>18</v>
      </c>
      <c r="F12" s="745">
        <f t="shared" si="1"/>
        <v>50000</v>
      </c>
      <c r="G12" s="745">
        <f t="shared" si="2"/>
        <v>45000</v>
      </c>
      <c r="H12" s="745">
        <f t="shared" si="3"/>
        <v>8000</v>
      </c>
      <c r="I12" s="661"/>
      <c r="J12" s="584">
        <v>36100</v>
      </c>
      <c r="K12" s="584">
        <v>32500</v>
      </c>
      <c r="L12" s="597" t="s">
        <v>1178</v>
      </c>
      <c r="M12" s="642"/>
      <c r="N12" s="642"/>
      <c r="O12" s="642"/>
      <c r="P12" s="642"/>
      <c r="Q12" s="648"/>
    </row>
    <row r="13" spans="1:41" ht="57" customHeight="1" x14ac:dyDescent="0.25">
      <c r="A13" s="1140" t="s">
        <v>1212</v>
      </c>
      <c r="B13" s="1059"/>
      <c r="C13" s="1059"/>
      <c r="D13" s="1059"/>
      <c r="E13" s="1059"/>
      <c r="F13" s="1059"/>
      <c r="G13" s="1059"/>
      <c r="H13" s="64"/>
      <c r="I13" s="642"/>
      <c r="J13" s="642"/>
      <c r="K13" s="642"/>
      <c r="L13" s="642"/>
      <c r="M13" s="642"/>
      <c r="N13" s="642"/>
      <c r="O13" s="642"/>
      <c r="P13" s="642"/>
      <c r="Q13" s="648"/>
    </row>
    <row r="14" spans="1:41" s="116" customFormat="1" ht="15" customHeight="1" x14ac:dyDescent="0.25">
      <c r="A14" s="89"/>
      <c r="B14" s="89"/>
      <c r="C14" s="75"/>
      <c r="D14" s="75"/>
      <c r="E14" s="89"/>
      <c r="F14" s="85" t="s">
        <v>28</v>
      </c>
      <c r="G14" s="85" t="s">
        <v>42</v>
      </c>
      <c r="H14" s="64"/>
      <c r="I14" s="64"/>
      <c r="J14" s="64"/>
      <c r="K14" s="64"/>
      <c r="L14" s="64"/>
      <c r="M14" s="64"/>
      <c r="N14" s="64"/>
      <c r="O14" s="64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</row>
    <row r="15" spans="1:41" s="116" customFormat="1" ht="27" customHeight="1" x14ac:dyDescent="0.25">
      <c r="A15" s="1141" t="s">
        <v>89</v>
      </c>
      <c r="B15" s="1043" t="s">
        <v>30</v>
      </c>
      <c r="C15" s="1043" t="s">
        <v>15</v>
      </c>
      <c r="D15" s="1043" t="s">
        <v>16</v>
      </c>
      <c r="E15" s="75" t="s">
        <v>17</v>
      </c>
      <c r="F15" s="75">
        <f>ROUND((H15-H15*23%)+(H15-H15*23%)*80%,-2)</f>
        <v>38400</v>
      </c>
      <c r="G15" s="75">
        <f t="shared" ref="G15:G24" si="4">ROUND((I15-I15*23%)+(I15-I15*23%)*80%,-2)</f>
        <v>45100</v>
      </c>
      <c r="H15" s="78">
        <v>27730</v>
      </c>
      <c r="I15" s="78">
        <v>32530</v>
      </c>
      <c r="J15" s="64"/>
      <c r="K15" s="64"/>
      <c r="L15" s="64"/>
      <c r="M15" s="64"/>
      <c r="N15" s="64"/>
      <c r="O15" s="64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</row>
    <row r="16" spans="1:41" s="116" customFormat="1" ht="27" customHeight="1" x14ac:dyDescent="0.25">
      <c r="A16" s="1142"/>
      <c r="B16" s="1043"/>
      <c r="C16" s="1043"/>
      <c r="D16" s="1043"/>
      <c r="E16" s="81" t="s">
        <v>18</v>
      </c>
      <c r="F16" s="75">
        <f t="shared" ref="F16:G80" si="5">ROUND((H16-H16*23%)+(H16-H16*23%)*80%,-2)</f>
        <v>53800</v>
      </c>
      <c r="G16" s="75">
        <f t="shared" si="4"/>
        <v>60500</v>
      </c>
      <c r="H16" s="78">
        <v>38830</v>
      </c>
      <c r="I16" s="78">
        <v>43630</v>
      </c>
      <c r="J16" s="64"/>
      <c r="K16" s="64"/>
      <c r="L16" s="64"/>
      <c r="M16" s="64"/>
      <c r="N16" s="64"/>
      <c r="O16" s="64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</row>
    <row r="17" spans="1:41" s="116" customFormat="1" ht="27" customHeight="1" x14ac:dyDescent="0.25">
      <c r="A17" s="1142"/>
      <c r="B17" s="1043"/>
      <c r="C17" s="1043"/>
      <c r="D17" s="1043" t="s">
        <v>19</v>
      </c>
      <c r="E17" s="75" t="s">
        <v>17</v>
      </c>
      <c r="F17" s="75">
        <f t="shared" si="5"/>
        <v>46100</v>
      </c>
      <c r="G17" s="75">
        <f t="shared" si="4"/>
        <v>54100</v>
      </c>
      <c r="H17" s="78">
        <v>33280</v>
      </c>
      <c r="I17" s="78">
        <v>39040</v>
      </c>
      <c r="J17" s="64"/>
      <c r="K17" s="64"/>
      <c r="L17" s="64"/>
      <c r="M17" s="64"/>
      <c r="N17" s="64"/>
      <c r="O17" s="64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</row>
    <row r="18" spans="1:41" s="116" customFormat="1" ht="27" customHeight="1" x14ac:dyDescent="0.25">
      <c r="A18" s="1142"/>
      <c r="B18" s="1043"/>
      <c r="C18" s="1043"/>
      <c r="D18" s="1043"/>
      <c r="E18" s="81" t="s">
        <v>18</v>
      </c>
      <c r="F18" s="75">
        <f t="shared" si="5"/>
        <v>61500</v>
      </c>
      <c r="G18" s="75">
        <f t="shared" si="4"/>
        <v>69500</v>
      </c>
      <c r="H18" s="78">
        <v>44380</v>
      </c>
      <c r="I18" s="78">
        <v>50140</v>
      </c>
      <c r="J18" s="64"/>
      <c r="K18" s="64"/>
      <c r="L18" s="64"/>
      <c r="M18" s="64"/>
      <c r="N18" s="64"/>
      <c r="O18" s="64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</row>
    <row r="19" spans="1:41" s="116" customFormat="1" ht="15" customHeight="1" x14ac:dyDescent="0.25">
      <c r="A19" s="1059" t="s">
        <v>75</v>
      </c>
      <c r="B19" s="1059"/>
      <c r="C19" s="1059"/>
      <c r="D19" s="1059"/>
      <c r="E19" s="1059"/>
      <c r="F19" s="1059"/>
      <c r="G19" s="1059"/>
      <c r="H19" s="64"/>
      <c r="I19" s="64"/>
      <c r="J19" s="64"/>
      <c r="K19" s="64"/>
      <c r="L19" s="64"/>
      <c r="M19" s="64"/>
      <c r="N19" s="64"/>
      <c r="O19" s="64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</row>
    <row r="20" spans="1:41" ht="15" customHeight="1" x14ac:dyDescent="0.25">
      <c r="A20" s="89"/>
      <c r="B20" s="89"/>
      <c r="C20" s="75"/>
      <c r="D20" s="75"/>
      <c r="E20" s="89"/>
      <c r="F20" s="85" t="s">
        <v>28</v>
      </c>
      <c r="G20" s="85" t="s">
        <v>42</v>
      </c>
      <c r="H20" s="64"/>
      <c r="I20" s="64"/>
      <c r="J20" s="64"/>
      <c r="K20" s="64"/>
      <c r="L20" s="64"/>
      <c r="M20" s="64"/>
      <c r="N20" s="64"/>
      <c r="O20" s="64"/>
    </row>
    <row r="21" spans="1:41" ht="27" customHeight="1" x14ac:dyDescent="0.25">
      <c r="A21" s="1138" t="s">
        <v>1214</v>
      </c>
      <c r="B21" s="1043" t="s">
        <v>30</v>
      </c>
      <c r="C21" s="1043" t="s">
        <v>15</v>
      </c>
      <c r="D21" s="1043" t="s">
        <v>16</v>
      </c>
      <c r="E21" s="75" t="s">
        <v>17</v>
      </c>
      <c r="F21" s="75">
        <f t="shared" si="5"/>
        <v>42900</v>
      </c>
      <c r="G21" s="75">
        <f t="shared" si="4"/>
        <v>49500</v>
      </c>
      <c r="H21" s="78">
        <v>30930</v>
      </c>
      <c r="I21" s="78">
        <v>35730</v>
      </c>
      <c r="J21" s="64"/>
      <c r="K21" s="64"/>
      <c r="L21" s="64"/>
      <c r="M21" s="64"/>
      <c r="N21" s="64"/>
      <c r="O21" s="64"/>
    </row>
    <row r="22" spans="1:41" ht="27" customHeight="1" x14ac:dyDescent="0.25">
      <c r="A22" s="1139"/>
      <c r="B22" s="1043"/>
      <c r="C22" s="1043"/>
      <c r="D22" s="1043"/>
      <c r="E22" s="81" t="s">
        <v>18</v>
      </c>
      <c r="F22" s="75">
        <f t="shared" si="5"/>
        <v>58300</v>
      </c>
      <c r="G22" s="75">
        <f t="shared" si="4"/>
        <v>64900</v>
      </c>
      <c r="H22" s="78">
        <v>42030</v>
      </c>
      <c r="I22" s="78">
        <v>46830</v>
      </c>
      <c r="J22" s="64"/>
      <c r="K22" s="64"/>
      <c r="L22" s="64"/>
      <c r="M22" s="64"/>
      <c r="N22" s="64"/>
      <c r="O22" s="64"/>
    </row>
    <row r="23" spans="1:41" ht="27" customHeight="1" x14ac:dyDescent="0.25">
      <c r="A23" s="1139"/>
      <c r="B23" s="1043"/>
      <c r="C23" s="1043"/>
      <c r="D23" s="1043" t="s">
        <v>19</v>
      </c>
      <c r="E23" s="75" t="s">
        <v>17</v>
      </c>
      <c r="F23" s="75">
        <f t="shared" si="5"/>
        <v>51400</v>
      </c>
      <c r="G23" s="75">
        <f t="shared" si="4"/>
        <v>59400</v>
      </c>
      <c r="H23" s="78">
        <v>37120</v>
      </c>
      <c r="I23" s="78">
        <v>42880</v>
      </c>
      <c r="J23" s="64"/>
      <c r="K23" s="64"/>
      <c r="L23" s="64"/>
      <c r="M23" s="64"/>
      <c r="N23" s="64"/>
      <c r="O23" s="64"/>
    </row>
    <row r="24" spans="1:41" ht="27" customHeight="1" x14ac:dyDescent="0.25">
      <c r="A24" s="1139"/>
      <c r="B24" s="1043"/>
      <c r="C24" s="1043"/>
      <c r="D24" s="1043"/>
      <c r="E24" s="81" t="s">
        <v>18</v>
      </c>
      <c r="F24" s="75">
        <f t="shared" si="5"/>
        <v>66800</v>
      </c>
      <c r="G24" s="75">
        <f t="shared" si="4"/>
        <v>74800</v>
      </c>
      <c r="H24" s="78">
        <v>48220</v>
      </c>
      <c r="I24" s="78">
        <v>53980</v>
      </c>
      <c r="J24" s="64"/>
      <c r="K24" s="64"/>
      <c r="L24" s="64"/>
      <c r="M24" s="64"/>
      <c r="N24" s="64"/>
      <c r="O24" s="64"/>
    </row>
    <row r="25" spans="1:41" ht="15" customHeight="1" x14ac:dyDescent="0.25">
      <c r="A25" s="1144" t="s">
        <v>75</v>
      </c>
      <c r="B25" s="1144"/>
      <c r="C25" s="1144"/>
      <c r="D25" s="1144"/>
      <c r="E25" s="1144"/>
      <c r="F25" s="1144"/>
      <c r="G25" s="1144"/>
      <c r="H25" s="64"/>
      <c r="I25" s="64"/>
      <c r="J25" s="64"/>
      <c r="K25" s="64"/>
      <c r="L25" s="64"/>
      <c r="M25" s="64"/>
      <c r="N25" s="64"/>
      <c r="O25" s="64"/>
    </row>
    <row r="26" spans="1:41" s="591" customFormat="1" ht="15" customHeight="1" x14ac:dyDescent="0.25">
      <c r="A26" s="590" t="s">
        <v>1169</v>
      </c>
      <c r="H26" s="592"/>
      <c r="I26" s="592"/>
      <c r="K26" s="593"/>
      <c r="L26" s="594"/>
      <c r="M26" s="594"/>
      <c r="N26" s="594"/>
      <c r="O26" s="594"/>
      <c r="P26" s="594"/>
      <c r="Q26" s="594"/>
      <c r="R26" s="594"/>
      <c r="X26" s="594"/>
      <c r="Y26" s="594"/>
      <c r="Z26" s="594"/>
      <c r="AA26" s="594"/>
      <c r="AB26" s="594"/>
      <c r="AC26" s="594"/>
    </row>
    <row r="27" spans="1:41" s="591" customFormat="1" ht="15" customHeight="1" x14ac:dyDescent="0.25">
      <c r="A27" s="590" t="s">
        <v>1170</v>
      </c>
      <c r="H27" s="592"/>
      <c r="I27" s="592"/>
      <c r="K27" s="593"/>
      <c r="L27" s="594"/>
      <c r="M27" s="594"/>
      <c r="N27" s="594"/>
      <c r="O27" s="594"/>
      <c r="P27" s="594"/>
      <c r="Q27" s="594"/>
      <c r="R27" s="594"/>
      <c r="X27" s="594"/>
      <c r="Y27" s="594"/>
      <c r="Z27" s="594"/>
      <c r="AA27" s="594"/>
      <c r="AB27" s="594"/>
      <c r="AC27" s="594"/>
    </row>
    <row r="28" spans="1:41" s="591" customFormat="1" ht="15" customHeight="1" x14ac:dyDescent="0.25">
      <c r="A28" s="590" t="s">
        <v>70</v>
      </c>
      <c r="H28" s="592"/>
      <c r="I28" s="592"/>
    </row>
    <row r="29" spans="1:41" s="591" customFormat="1" ht="15" customHeight="1" x14ac:dyDescent="0.25">
      <c r="A29" s="590" t="s">
        <v>1171</v>
      </c>
      <c r="F29" s="594"/>
      <c r="H29" s="592"/>
      <c r="I29" s="592"/>
    </row>
    <row r="30" spans="1:41" ht="15" customHeight="1" x14ac:dyDescent="0.25">
      <c r="A30" s="591"/>
      <c r="B30" s="591"/>
      <c r="C30" s="591"/>
      <c r="D30" s="591"/>
      <c r="E30" s="608" t="s">
        <v>73</v>
      </c>
      <c r="F30" s="591"/>
      <c r="G30" s="591"/>
      <c r="H30" s="64"/>
      <c r="I30" s="64"/>
      <c r="J30" s="64"/>
      <c r="K30" s="64"/>
      <c r="L30" s="64"/>
      <c r="M30" s="64"/>
      <c r="N30" s="64"/>
      <c r="O30" s="64"/>
    </row>
    <row r="31" spans="1:41" ht="15" customHeight="1" x14ac:dyDescent="0.25">
      <c r="A31" s="609"/>
      <c r="B31" s="610"/>
      <c r="C31" s="610"/>
      <c r="D31" s="610"/>
      <c r="E31" s="610"/>
      <c r="F31" s="610"/>
      <c r="G31" s="610"/>
      <c r="H31" s="64"/>
      <c r="I31" s="64"/>
      <c r="J31" s="64"/>
      <c r="K31" s="64"/>
      <c r="L31" s="64"/>
      <c r="M31" s="64"/>
      <c r="N31" s="64"/>
      <c r="O31" s="64"/>
    </row>
    <row r="32" spans="1:41" ht="15" customHeight="1" x14ac:dyDescent="0.25">
      <c r="A32" s="611"/>
      <c r="B32" s="611"/>
      <c r="C32" s="581" t="s">
        <v>11</v>
      </c>
      <c r="D32" s="581" t="s">
        <v>12</v>
      </c>
      <c r="E32" s="611"/>
      <c r="F32" s="585" t="s">
        <v>28</v>
      </c>
      <c r="G32" s="585"/>
      <c r="H32" s="64"/>
      <c r="I32" s="64"/>
      <c r="J32" s="64"/>
      <c r="K32" s="64"/>
      <c r="L32" s="64"/>
      <c r="M32" s="64"/>
      <c r="N32" s="64"/>
      <c r="O32" s="64"/>
    </row>
    <row r="33" spans="1:15" ht="28.5" customHeight="1" x14ac:dyDescent="0.25">
      <c r="A33" s="1141" t="s">
        <v>90</v>
      </c>
      <c r="B33" s="1043" t="s">
        <v>30</v>
      </c>
      <c r="C33" s="1043" t="s">
        <v>15</v>
      </c>
      <c r="D33" s="1043" t="s">
        <v>16</v>
      </c>
      <c r="E33" s="75" t="s">
        <v>17</v>
      </c>
      <c r="F33" s="75">
        <f t="shared" si="5"/>
        <v>42900</v>
      </c>
      <c r="G33" s="613" t="s">
        <v>57</v>
      </c>
      <c r="H33" s="130">
        <v>30930</v>
      </c>
      <c r="I33" s="64"/>
      <c r="J33" s="64"/>
      <c r="K33" s="64"/>
      <c r="L33" s="64"/>
      <c r="M33" s="64"/>
      <c r="N33" s="64"/>
      <c r="O33" s="64"/>
    </row>
    <row r="34" spans="1:15" ht="30.75" customHeight="1" x14ac:dyDescent="0.25">
      <c r="A34" s="1142"/>
      <c r="B34" s="1043"/>
      <c r="C34" s="1043"/>
      <c r="D34" s="1043"/>
      <c r="E34" s="81" t="s">
        <v>18</v>
      </c>
      <c r="F34" s="75">
        <f t="shared" si="5"/>
        <v>58300</v>
      </c>
      <c r="G34" s="613" t="s">
        <v>57</v>
      </c>
      <c r="H34" s="130">
        <v>42030</v>
      </c>
      <c r="I34" s="64"/>
      <c r="J34" s="64"/>
      <c r="K34" s="64"/>
      <c r="L34" s="64"/>
      <c r="M34" s="64"/>
      <c r="N34" s="64"/>
      <c r="O34" s="64"/>
    </row>
    <row r="35" spans="1:15" ht="23.25" customHeight="1" x14ac:dyDescent="0.25">
      <c r="A35" s="1142"/>
      <c r="B35" s="1043"/>
      <c r="C35" s="1043"/>
      <c r="D35" s="1043" t="s">
        <v>19</v>
      </c>
      <c r="E35" s="75" t="s">
        <v>17</v>
      </c>
      <c r="F35" s="75">
        <f t="shared" si="5"/>
        <v>51400</v>
      </c>
      <c r="G35" s="613" t="s">
        <v>57</v>
      </c>
      <c r="H35" s="130">
        <v>37120</v>
      </c>
      <c r="I35" s="64"/>
      <c r="J35" s="64"/>
      <c r="K35" s="64"/>
      <c r="L35" s="64"/>
      <c r="M35" s="64"/>
      <c r="N35" s="64"/>
      <c r="O35" s="64"/>
    </row>
    <row r="36" spans="1:15" ht="27.75" customHeight="1" x14ac:dyDescent="0.25">
      <c r="A36" s="1142"/>
      <c r="B36" s="1043"/>
      <c r="C36" s="1043"/>
      <c r="D36" s="1043"/>
      <c r="E36" s="81" t="s">
        <v>18</v>
      </c>
      <c r="F36" s="75">
        <f t="shared" si="5"/>
        <v>66800</v>
      </c>
      <c r="G36" s="613" t="s">
        <v>57</v>
      </c>
      <c r="H36" s="130">
        <v>48220</v>
      </c>
      <c r="I36" s="64"/>
      <c r="J36" s="64"/>
      <c r="K36" s="64"/>
      <c r="L36" s="64"/>
      <c r="M36" s="64"/>
      <c r="N36" s="64"/>
      <c r="O36" s="64"/>
    </row>
    <row r="37" spans="1:15" ht="17.25" customHeight="1" x14ac:dyDescent="0.25">
      <c r="A37" s="1059" t="s">
        <v>75</v>
      </c>
      <c r="B37" s="1059"/>
      <c r="C37" s="1059"/>
      <c r="D37" s="1059"/>
      <c r="E37" s="1059"/>
      <c r="F37" s="1059"/>
      <c r="G37" s="1059"/>
      <c r="H37" s="64"/>
      <c r="I37" s="64"/>
      <c r="J37" s="64"/>
      <c r="K37" s="64"/>
      <c r="L37" s="64"/>
      <c r="M37" s="64"/>
      <c r="N37" s="64"/>
      <c r="O37" s="64"/>
    </row>
    <row r="38" spans="1:15" ht="17.25" customHeight="1" x14ac:dyDescent="0.25">
      <c r="A38" s="131"/>
      <c r="B38" s="131"/>
      <c r="C38" s="131"/>
      <c r="D38" s="131"/>
      <c r="E38" s="131"/>
      <c r="F38" s="131"/>
      <c r="G38" s="131"/>
      <c r="H38" s="64"/>
      <c r="I38" s="64"/>
      <c r="J38" s="64"/>
      <c r="K38" s="64"/>
      <c r="L38" s="64"/>
      <c r="M38" s="64"/>
      <c r="N38" s="64"/>
      <c r="O38" s="64"/>
    </row>
    <row r="39" spans="1:15" ht="17.25" customHeight="1" x14ac:dyDescent="0.25">
      <c r="A39" s="131"/>
      <c r="B39" s="131"/>
      <c r="C39" s="131"/>
      <c r="D39" s="131"/>
      <c r="E39" s="131"/>
      <c r="F39" s="131"/>
      <c r="G39" s="131"/>
      <c r="H39" s="64"/>
      <c r="I39" s="64"/>
      <c r="J39" s="64"/>
      <c r="K39" s="64"/>
      <c r="L39" s="64"/>
      <c r="M39" s="64"/>
      <c r="N39" s="64"/>
      <c r="O39" s="64"/>
    </row>
    <row r="40" spans="1:15" ht="17.25" customHeight="1" x14ac:dyDescent="0.25">
      <c r="A40" s="131"/>
      <c r="B40" s="131"/>
      <c r="C40" s="131"/>
      <c r="D40" s="131"/>
      <c r="E40" s="131"/>
      <c r="F40" s="131"/>
      <c r="G40" s="131"/>
      <c r="H40" s="64"/>
      <c r="I40" s="64"/>
      <c r="J40" s="64"/>
      <c r="K40" s="64"/>
      <c r="L40" s="64"/>
      <c r="M40" s="64"/>
      <c r="N40" s="64"/>
      <c r="O40" s="64"/>
    </row>
    <row r="41" spans="1:15" ht="17.25" customHeight="1" x14ac:dyDescent="0.25">
      <c r="A41" s="131"/>
      <c r="B41" s="131"/>
      <c r="C41" s="131"/>
      <c r="D41" s="131"/>
      <c r="E41" s="131"/>
      <c r="F41" s="131"/>
      <c r="G41" s="131"/>
      <c r="H41" s="64"/>
      <c r="I41" s="64"/>
      <c r="J41" s="64"/>
      <c r="K41" s="64"/>
      <c r="L41" s="64"/>
      <c r="M41" s="64"/>
      <c r="N41" s="64"/>
      <c r="O41" s="64"/>
    </row>
    <row r="42" spans="1:15" ht="17.25" customHeight="1" x14ac:dyDescent="0.25">
      <c r="A42" s="131"/>
      <c r="B42" s="131"/>
      <c r="C42" s="131"/>
      <c r="D42" s="131"/>
      <c r="E42" s="131"/>
      <c r="F42" s="131"/>
      <c r="G42" s="131"/>
      <c r="H42" s="64"/>
      <c r="I42" s="64"/>
      <c r="J42" s="64"/>
      <c r="K42" s="64"/>
      <c r="L42" s="64"/>
      <c r="M42" s="64"/>
      <c r="N42" s="64"/>
      <c r="O42" s="64"/>
    </row>
    <row r="43" spans="1:15" ht="17.25" customHeight="1" x14ac:dyDescent="0.25">
      <c r="A43" s="131"/>
      <c r="B43" s="131"/>
      <c r="C43" s="131"/>
      <c r="D43" s="131"/>
      <c r="E43" s="131"/>
      <c r="F43" s="131"/>
      <c r="G43" s="131"/>
      <c r="H43" s="64"/>
      <c r="I43" s="64"/>
      <c r="J43" s="64"/>
      <c r="K43" s="64"/>
      <c r="L43" s="64"/>
      <c r="M43" s="64"/>
      <c r="N43" s="64"/>
      <c r="O43" s="64"/>
    </row>
    <row r="44" spans="1:15" ht="17.25" customHeight="1" x14ac:dyDescent="0.25">
      <c r="H44" s="130"/>
      <c r="I44" s="130"/>
    </row>
    <row r="45" spans="1:15" ht="15.75" customHeight="1" x14ac:dyDescent="0.25">
      <c r="D45" s="127" t="s">
        <v>78</v>
      </c>
      <c r="H45" s="130"/>
      <c r="I45" s="130"/>
    </row>
    <row r="46" spans="1:15" ht="7.5" customHeight="1" x14ac:dyDescent="0.25">
      <c r="A46" s="128"/>
      <c r="B46" s="128"/>
      <c r="C46" s="128"/>
      <c r="D46" s="128"/>
      <c r="E46" s="128"/>
      <c r="F46" s="128"/>
      <c r="G46" s="128"/>
      <c r="H46" s="130"/>
      <c r="I46" s="130"/>
    </row>
    <row r="47" spans="1:15" ht="15" customHeight="1" x14ac:dyDescent="0.25">
      <c r="A47" s="1052" t="s">
        <v>6</v>
      </c>
      <c r="B47" s="1052" t="s">
        <v>7</v>
      </c>
      <c r="C47" s="1052" t="s">
        <v>8</v>
      </c>
      <c r="D47" s="1052"/>
      <c r="E47" s="1052" t="s">
        <v>9</v>
      </c>
      <c r="F47" s="1143" t="s">
        <v>79</v>
      </c>
      <c r="G47" s="1143"/>
      <c r="H47" s="130"/>
      <c r="I47" s="130"/>
    </row>
    <row r="48" spans="1:15" ht="15" customHeight="1" x14ac:dyDescent="0.25">
      <c r="A48" s="1043"/>
      <c r="B48" s="1043"/>
      <c r="C48" s="75" t="s">
        <v>11</v>
      </c>
      <c r="D48" s="75" t="s">
        <v>12</v>
      </c>
      <c r="E48" s="1043"/>
      <c r="F48" s="85" t="s">
        <v>28</v>
      </c>
      <c r="G48" s="85" t="s">
        <v>25</v>
      </c>
      <c r="H48" s="64"/>
      <c r="I48" s="64"/>
      <c r="J48" s="64"/>
      <c r="K48" s="64"/>
      <c r="L48" s="64"/>
    </row>
    <row r="49" spans="1:12" ht="27" customHeight="1" x14ac:dyDescent="0.25">
      <c r="A49" s="1145" t="s">
        <v>80</v>
      </c>
      <c r="B49" s="1043" t="s">
        <v>30</v>
      </c>
      <c r="C49" s="1043" t="s">
        <v>15</v>
      </c>
      <c r="D49" s="1043" t="s">
        <v>16</v>
      </c>
      <c r="E49" s="75" t="s">
        <v>17</v>
      </c>
      <c r="F49" s="75">
        <f t="shared" si="5"/>
        <v>33600</v>
      </c>
      <c r="G49" s="75" t="s">
        <v>57</v>
      </c>
      <c r="H49" s="78">
        <v>24270</v>
      </c>
      <c r="I49" s="78" t="s">
        <v>57</v>
      </c>
      <c r="J49" s="64"/>
      <c r="K49" s="64"/>
      <c r="L49" s="64"/>
    </row>
    <row r="50" spans="1:12" ht="27" customHeight="1" x14ac:dyDescent="0.25">
      <c r="A50" s="1145"/>
      <c r="B50" s="1043"/>
      <c r="C50" s="1043"/>
      <c r="D50" s="1043"/>
      <c r="E50" s="81" t="s">
        <v>18</v>
      </c>
      <c r="F50" s="75">
        <f t="shared" si="5"/>
        <v>49000</v>
      </c>
      <c r="G50" s="75" t="s">
        <v>57</v>
      </c>
      <c r="H50" s="78">
        <v>35370</v>
      </c>
      <c r="I50" s="78" t="s">
        <v>57</v>
      </c>
      <c r="J50" s="64"/>
      <c r="K50" s="64"/>
      <c r="L50" s="64"/>
    </row>
    <row r="51" spans="1:12" ht="27" customHeight="1" x14ac:dyDescent="0.25">
      <c r="A51" s="1145"/>
      <c r="B51" s="1043"/>
      <c r="C51" s="1043"/>
      <c r="D51" s="1043" t="s">
        <v>19</v>
      </c>
      <c r="E51" s="75" t="s">
        <v>17</v>
      </c>
      <c r="F51" s="75">
        <f t="shared" si="5"/>
        <v>40400</v>
      </c>
      <c r="G51" s="75" t="s">
        <v>57</v>
      </c>
      <c r="H51" s="78">
        <v>29120</v>
      </c>
      <c r="I51" s="78" t="s">
        <v>57</v>
      </c>
      <c r="J51" s="64"/>
      <c r="K51" s="64"/>
      <c r="L51" s="64"/>
    </row>
    <row r="52" spans="1:12" ht="27" customHeight="1" x14ac:dyDescent="0.25">
      <c r="A52" s="1145"/>
      <c r="B52" s="1043"/>
      <c r="C52" s="1043"/>
      <c r="D52" s="1043"/>
      <c r="E52" s="81" t="s">
        <v>18</v>
      </c>
      <c r="F52" s="75">
        <f t="shared" si="5"/>
        <v>55700</v>
      </c>
      <c r="G52" s="75" t="s">
        <v>57</v>
      </c>
      <c r="H52" s="78">
        <v>40220</v>
      </c>
      <c r="I52" s="78" t="s">
        <v>57</v>
      </c>
      <c r="J52" s="64"/>
      <c r="K52" s="64"/>
      <c r="L52" s="64"/>
    </row>
    <row r="53" spans="1:12" ht="27" customHeight="1" x14ac:dyDescent="0.25">
      <c r="A53" s="1145"/>
      <c r="B53" s="1043" t="s">
        <v>23</v>
      </c>
      <c r="C53" s="1043" t="s">
        <v>15</v>
      </c>
      <c r="D53" s="1043" t="s">
        <v>16</v>
      </c>
      <c r="E53" s="75" t="s">
        <v>17</v>
      </c>
      <c r="F53" s="75">
        <f t="shared" si="5"/>
        <v>38400</v>
      </c>
      <c r="G53" s="75">
        <f t="shared" si="5"/>
        <v>41800</v>
      </c>
      <c r="H53" s="78">
        <v>27710</v>
      </c>
      <c r="I53" s="78">
        <v>30170</v>
      </c>
      <c r="J53" s="64"/>
      <c r="K53" s="64"/>
      <c r="L53" s="64"/>
    </row>
    <row r="54" spans="1:12" ht="27" customHeight="1" x14ac:dyDescent="0.25">
      <c r="A54" s="1145"/>
      <c r="B54" s="1043"/>
      <c r="C54" s="1043"/>
      <c r="D54" s="1043"/>
      <c r="E54" s="81" t="s">
        <v>18</v>
      </c>
      <c r="F54" s="75">
        <f t="shared" si="5"/>
        <v>54800</v>
      </c>
      <c r="G54" s="75">
        <f t="shared" ref="G54:G119" si="6">ROUND((I54-I54*23%)+(I54-I54*23%)*80%,-2)</f>
        <v>60900</v>
      </c>
      <c r="H54" s="78">
        <v>39560</v>
      </c>
      <c r="I54" s="78">
        <v>43920</v>
      </c>
      <c r="J54" s="64"/>
      <c r="K54" s="64"/>
      <c r="L54" s="64"/>
    </row>
    <row r="55" spans="1:12" ht="27" customHeight="1" x14ac:dyDescent="0.25">
      <c r="A55" s="1145"/>
      <c r="B55" s="1043"/>
      <c r="C55" s="1043"/>
      <c r="D55" s="1043" t="s">
        <v>19</v>
      </c>
      <c r="E55" s="75" t="s">
        <v>17</v>
      </c>
      <c r="F55" s="75">
        <f t="shared" si="5"/>
        <v>46100</v>
      </c>
      <c r="G55" s="75">
        <f t="shared" si="6"/>
        <v>50200</v>
      </c>
      <c r="H55" s="78">
        <v>33250</v>
      </c>
      <c r="I55" s="78">
        <v>36210</v>
      </c>
      <c r="J55" s="64"/>
      <c r="K55" s="64"/>
      <c r="L55" s="64"/>
    </row>
    <row r="56" spans="1:12" ht="27" customHeight="1" x14ac:dyDescent="0.25">
      <c r="A56" s="1145"/>
      <c r="B56" s="1043"/>
      <c r="C56" s="1043"/>
      <c r="D56" s="1043"/>
      <c r="E56" s="81" t="s">
        <v>18</v>
      </c>
      <c r="F56" s="75">
        <f t="shared" si="5"/>
        <v>62500</v>
      </c>
      <c r="G56" s="75">
        <f t="shared" si="6"/>
        <v>69200</v>
      </c>
      <c r="H56" s="78">
        <v>45100</v>
      </c>
      <c r="I56" s="78">
        <v>49960</v>
      </c>
      <c r="J56" s="64"/>
      <c r="K56" s="64"/>
      <c r="L56" s="64"/>
    </row>
    <row r="57" spans="1:12" ht="15" customHeight="1" x14ac:dyDescent="0.25">
      <c r="A57" s="1144" t="s">
        <v>81</v>
      </c>
      <c r="B57" s="1144"/>
      <c r="C57" s="1144"/>
      <c r="D57" s="1144"/>
      <c r="E57" s="1144"/>
      <c r="F57" s="1144"/>
      <c r="G57" s="1144"/>
      <c r="H57" s="130"/>
      <c r="I57" s="130"/>
    </row>
    <row r="58" spans="1:12" ht="37.5" customHeight="1" x14ac:dyDescent="0.25">
      <c r="A58" s="1146" t="s">
        <v>93</v>
      </c>
      <c r="B58" s="1050" t="s">
        <v>30</v>
      </c>
      <c r="C58" s="1050" t="s">
        <v>15</v>
      </c>
      <c r="D58" s="1050" t="s">
        <v>16</v>
      </c>
      <c r="E58" s="75" t="s">
        <v>17</v>
      </c>
      <c r="F58" s="75">
        <f>ROUND((H58-H58*23%)+(H58-H58*23%)*80%,-2)</f>
        <v>29800</v>
      </c>
      <c r="G58" s="75" t="s">
        <v>57</v>
      </c>
      <c r="H58" s="130">
        <v>21520</v>
      </c>
      <c r="I58" s="64"/>
      <c r="J58" s="64"/>
    </row>
    <row r="59" spans="1:12" ht="37.5" customHeight="1" x14ac:dyDescent="0.25">
      <c r="A59" s="1147"/>
      <c r="B59" s="1051"/>
      <c r="C59" s="1051"/>
      <c r="D59" s="1052"/>
      <c r="E59" s="81" t="s">
        <v>18</v>
      </c>
      <c r="F59" s="75">
        <f>ROUND((H59-H59*23%)+(H59-H59*23%)*80%,-2)</f>
        <v>45200</v>
      </c>
      <c r="G59" s="75" t="s">
        <v>57</v>
      </c>
      <c r="H59" s="130">
        <v>32620</v>
      </c>
      <c r="I59" s="64"/>
      <c r="J59" s="64"/>
    </row>
    <row r="60" spans="1:12" ht="37.5" customHeight="1" x14ac:dyDescent="0.25">
      <c r="A60" s="1147"/>
      <c r="B60" s="1051"/>
      <c r="C60" s="1051"/>
      <c r="D60" s="1050" t="s">
        <v>19</v>
      </c>
      <c r="E60" s="75" t="s">
        <v>17</v>
      </c>
      <c r="F60" s="75">
        <f>ROUND((H60-H60*23%)+(H60-H60*23%)*80%,-2)</f>
        <v>35800</v>
      </c>
      <c r="G60" s="75" t="s">
        <v>57</v>
      </c>
      <c r="H60" s="130">
        <v>25820</v>
      </c>
      <c r="I60" s="64"/>
      <c r="J60" s="64"/>
    </row>
    <row r="61" spans="1:12" ht="37.5" customHeight="1" x14ac:dyDescent="0.25">
      <c r="A61" s="1148"/>
      <c r="B61" s="1052"/>
      <c r="C61" s="1052"/>
      <c r="D61" s="1052"/>
      <c r="E61" s="81" t="s">
        <v>18</v>
      </c>
      <c r="F61" s="75">
        <f>ROUND((H61-H61*23%)+(H61-H61*23%)*80%,-2)</f>
        <v>51200</v>
      </c>
      <c r="G61" s="75" t="s">
        <v>57</v>
      </c>
      <c r="H61" s="130">
        <v>36920</v>
      </c>
      <c r="I61" s="64"/>
      <c r="J61" s="64"/>
    </row>
    <row r="62" spans="1:12" x14ac:dyDescent="0.25">
      <c r="A62" s="1059" t="s">
        <v>81</v>
      </c>
      <c r="B62" s="1059"/>
      <c r="C62" s="1059"/>
      <c r="D62" s="1059"/>
      <c r="E62" s="1059"/>
      <c r="F62" s="1059"/>
      <c r="G62" s="1059"/>
    </row>
    <row r="63" spans="1:12" ht="15" customHeight="1" x14ac:dyDescent="0.25">
      <c r="A63" s="612"/>
      <c r="B63" s="612"/>
      <c r="C63" s="612"/>
      <c r="D63" s="612"/>
      <c r="E63" s="612"/>
      <c r="F63" s="612"/>
      <c r="G63" s="612"/>
      <c r="H63" s="130"/>
      <c r="I63" s="130"/>
    </row>
    <row r="64" spans="1:12" s="591" customFormat="1" ht="17.25" customHeight="1" x14ac:dyDescent="0.25">
      <c r="D64" s="608" t="s">
        <v>1215</v>
      </c>
    </row>
    <row r="65" spans="1:41" s="116" customFormat="1" ht="9" customHeight="1" x14ac:dyDescent="0.25">
      <c r="A65" s="132"/>
      <c r="B65" s="132"/>
      <c r="C65" s="132"/>
      <c r="D65" s="132"/>
      <c r="E65" s="132"/>
      <c r="F65" s="132"/>
      <c r="G65" s="132"/>
      <c r="H65" s="64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64"/>
      <c r="T65" s="64"/>
      <c r="U65" s="64"/>
      <c r="V65" s="64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</row>
    <row r="66" spans="1:41" s="116" customFormat="1" ht="15" customHeight="1" x14ac:dyDescent="0.25">
      <c r="A66" s="1052" t="s">
        <v>6</v>
      </c>
      <c r="B66" s="1052" t="s">
        <v>7</v>
      </c>
      <c r="C66" s="1052" t="s">
        <v>8</v>
      </c>
      <c r="D66" s="1052"/>
      <c r="E66" s="1052" t="s">
        <v>9</v>
      </c>
      <c r="F66" s="1052" t="s">
        <v>10</v>
      </c>
      <c r="G66" s="1052"/>
      <c r="H66" s="64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64"/>
      <c r="T66" s="64"/>
      <c r="U66" s="64"/>
      <c r="V66" s="64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</row>
    <row r="67" spans="1:41" s="116" customFormat="1" ht="15" customHeight="1" x14ac:dyDescent="0.25">
      <c r="A67" s="1043"/>
      <c r="B67" s="1043"/>
      <c r="C67" s="75" t="s">
        <v>11</v>
      </c>
      <c r="D67" s="75" t="s">
        <v>12</v>
      </c>
      <c r="E67" s="1043"/>
      <c r="F67" s="85" t="s">
        <v>28</v>
      </c>
      <c r="G67" s="85" t="s">
        <v>25</v>
      </c>
      <c r="H67" s="64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64"/>
      <c r="T67" s="64"/>
      <c r="U67" s="64"/>
      <c r="V67" s="64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</row>
    <row r="68" spans="1:41" s="116" customFormat="1" ht="27.75" customHeight="1" x14ac:dyDescent="0.25">
      <c r="A68" s="1145" t="s">
        <v>86</v>
      </c>
      <c r="B68" s="1043" t="s">
        <v>30</v>
      </c>
      <c r="C68" s="1043" t="s">
        <v>15</v>
      </c>
      <c r="D68" s="1043" t="s">
        <v>16</v>
      </c>
      <c r="E68" s="75" t="s">
        <v>17</v>
      </c>
      <c r="F68" s="75">
        <f t="shared" si="5"/>
        <v>85800</v>
      </c>
      <c r="G68" s="75">
        <f t="shared" si="6"/>
        <v>93300</v>
      </c>
      <c r="H68" s="78">
        <v>61900</v>
      </c>
      <c r="I68" s="78">
        <v>67300</v>
      </c>
      <c r="J68" s="64"/>
      <c r="K68" s="129"/>
      <c r="L68" s="129"/>
      <c r="M68" s="129"/>
      <c r="N68" s="129"/>
      <c r="O68" s="64"/>
      <c r="P68" s="129"/>
      <c r="Q68" s="129"/>
      <c r="R68" s="129"/>
      <c r="S68" s="64"/>
      <c r="T68" s="64"/>
      <c r="U68" s="64"/>
      <c r="V68" s="64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</row>
    <row r="69" spans="1:41" s="116" customFormat="1" ht="27.75" customHeight="1" x14ac:dyDescent="0.25">
      <c r="A69" s="1145"/>
      <c r="B69" s="1043"/>
      <c r="C69" s="1043"/>
      <c r="D69" s="1043"/>
      <c r="E69" s="81" t="s">
        <v>18</v>
      </c>
      <c r="F69" s="75">
        <f t="shared" si="5"/>
        <v>101200</v>
      </c>
      <c r="G69" s="75">
        <f t="shared" si="6"/>
        <v>108800</v>
      </c>
      <c r="H69" s="78">
        <v>73000</v>
      </c>
      <c r="I69" s="78">
        <v>78530</v>
      </c>
      <c r="J69" s="64"/>
      <c r="K69" s="129"/>
      <c r="L69" s="129"/>
      <c r="M69" s="129"/>
      <c r="N69" s="129"/>
      <c r="O69" s="64"/>
      <c r="P69" s="129"/>
      <c r="Q69" s="129"/>
      <c r="R69" s="129"/>
      <c r="S69" s="64"/>
      <c r="T69" s="64"/>
      <c r="U69" s="64"/>
      <c r="V69" s="64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</row>
    <row r="70" spans="1:41" s="116" customFormat="1" ht="27.75" customHeight="1" x14ac:dyDescent="0.25">
      <c r="A70" s="1145"/>
      <c r="B70" s="1043"/>
      <c r="C70" s="1043"/>
      <c r="D70" s="1043" t="s">
        <v>19</v>
      </c>
      <c r="E70" s="75" t="s">
        <v>17</v>
      </c>
      <c r="F70" s="75">
        <f t="shared" si="5"/>
        <v>103000</v>
      </c>
      <c r="G70" s="75">
        <f t="shared" si="6"/>
        <v>112200</v>
      </c>
      <c r="H70" s="78">
        <v>74280</v>
      </c>
      <c r="I70" s="78">
        <v>80920</v>
      </c>
      <c r="J70" s="64"/>
      <c r="K70" s="129"/>
      <c r="L70" s="129"/>
      <c r="M70" s="129"/>
      <c r="N70" s="129"/>
      <c r="O70" s="64"/>
      <c r="P70" s="129"/>
      <c r="Q70" s="129"/>
      <c r="R70" s="129"/>
      <c r="S70" s="64"/>
      <c r="T70" s="64"/>
      <c r="U70" s="64"/>
      <c r="V70" s="64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</row>
    <row r="71" spans="1:41" s="116" customFormat="1" ht="27.75" customHeight="1" x14ac:dyDescent="0.25">
      <c r="A71" s="1145"/>
      <c r="B71" s="1043"/>
      <c r="C71" s="1043"/>
      <c r="D71" s="1043"/>
      <c r="E71" s="81" t="s">
        <v>18</v>
      </c>
      <c r="F71" s="75">
        <f t="shared" si="5"/>
        <v>118300</v>
      </c>
      <c r="G71" s="75">
        <f t="shared" si="6"/>
        <v>127500</v>
      </c>
      <c r="H71" s="78">
        <v>85380</v>
      </c>
      <c r="I71" s="78">
        <v>92020</v>
      </c>
      <c r="J71" s="64"/>
      <c r="K71" s="129"/>
      <c r="L71" s="129"/>
      <c r="M71" s="129"/>
      <c r="N71" s="129"/>
      <c r="O71" s="64"/>
      <c r="P71" s="129"/>
      <c r="Q71" s="129"/>
      <c r="R71" s="129"/>
      <c r="S71" s="64"/>
      <c r="T71" s="64"/>
      <c r="U71" s="64"/>
      <c r="V71" s="64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</row>
    <row r="72" spans="1:41" s="116" customFormat="1" ht="27.75" customHeight="1" x14ac:dyDescent="0.25">
      <c r="A72" s="1145" t="s">
        <v>87</v>
      </c>
      <c r="B72" s="1043" t="s">
        <v>23</v>
      </c>
      <c r="C72" s="1043" t="s">
        <v>15</v>
      </c>
      <c r="D72" s="1043" t="s">
        <v>16</v>
      </c>
      <c r="E72" s="75" t="s">
        <v>17</v>
      </c>
      <c r="F72" s="75">
        <f t="shared" si="5"/>
        <v>106200</v>
      </c>
      <c r="G72" s="75">
        <f t="shared" si="6"/>
        <v>109100</v>
      </c>
      <c r="H72" s="78">
        <v>76640</v>
      </c>
      <c r="I72" s="78">
        <v>78720</v>
      </c>
      <c r="J72" s="129"/>
      <c r="K72" s="129"/>
      <c r="L72" s="129"/>
      <c r="M72" s="129"/>
      <c r="N72" s="129"/>
      <c r="O72" s="64"/>
      <c r="P72" s="129"/>
      <c r="Q72" s="129"/>
      <c r="R72" s="129"/>
      <c r="S72" s="64"/>
      <c r="T72" s="64"/>
      <c r="U72" s="64"/>
      <c r="V72" s="64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</row>
    <row r="73" spans="1:41" s="116" customFormat="1" ht="27.75" customHeight="1" x14ac:dyDescent="0.25">
      <c r="A73" s="1145"/>
      <c r="B73" s="1043"/>
      <c r="C73" s="1043"/>
      <c r="D73" s="1043"/>
      <c r="E73" s="81" t="s">
        <v>18</v>
      </c>
      <c r="F73" s="75">
        <f t="shared" si="5"/>
        <v>122600</v>
      </c>
      <c r="G73" s="75">
        <f t="shared" si="6"/>
        <v>128200</v>
      </c>
      <c r="H73" s="78">
        <v>88490</v>
      </c>
      <c r="I73" s="78">
        <v>92470</v>
      </c>
      <c r="J73" s="129"/>
      <c r="K73" s="129"/>
      <c r="L73" s="129"/>
      <c r="M73" s="129"/>
      <c r="N73" s="129"/>
      <c r="O73" s="64"/>
      <c r="P73" s="129"/>
      <c r="Q73" s="129"/>
      <c r="R73" s="129"/>
      <c r="S73" s="64"/>
      <c r="T73" s="64"/>
      <c r="U73" s="64"/>
      <c r="V73" s="64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</row>
    <row r="74" spans="1:41" s="116" customFormat="1" ht="27.75" customHeight="1" x14ac:dyDescent="0.25">
      <c r="A74" s="1145"/>
      <c r="B74" s="1043"/>
      <c r="C74" s="1043"/>
      <c r="D74" s="1043" t="s">
        <v>19</v>
      </c>
      <c r="E74" s="75" t="s">
        <v>17</v>
      </c>
      <c r="F74" s="75">
        <f t="shared" si="5"/>
        <v>127500</v>
      </c>
      <c r="G74" s="75">
        <f t="shared" si="6"/>
        <v>130900</v>
      </c>
      <c r="H74" s="78">
        <v>91960</v>
      </c>
      <c r="I74" s="78">
        <v>94460</v>
      </c>
      <c r="J74" s="129"/>
      <c r="K74" s="129"/>
      <c r="L74" s="129"/>
      <c r="M74" s="129"/>
      <c r="N74" s="129"/>
      <c r="O74" s="64"/>
      <c r="P74" s="129"/>
      <c r="Q74" s="129"/>
      <c r="R74" s="129"/>
      <c r="S74" s="64"/>
      <c r="T74" s="64"/>
      <c r="U74" s="64"/>
      <c r="V74" s="64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</row>
    <row r="75" spans="1:41" s="116" customFormat="1" ht="27.75" customHeight="1" x14ac:dyDescent="0.25">
      <c r="A75" s="1145"/>
      <c r="B75" s="1043"/>
      <c r="C75" s="1043"/>
      <c r="D75" s="1043"/>
      <c r="E75" s="81" t="s">
        <v>18</v>
      </c>
      <c r="F75" s="75">
        <f t="shared" si="5"/>
        <v>143900</v>
      </c>
      <c r="G75" s="75">
        <f t="shared" si="6"/>
        <v>150000</v>
      </c>
      <c r="H75" s="78">
        <v>103810</v>
      </c>
      <c r="I75" s="78">
        <v>108210</v>
      </c>
      <c r="J75" s="129"/>
      <c r="K75" s="129"/>
      <c r="L75" s="129"/>
      <c r="M75" s="129"/>
      <c r="N75" s="129"/>
      <c r="O75" s="64"/>
      <c r="P75" s="129"/>
      <c r="Q75" s="129"/>
      <c r="R75" s="129"/>
      <c r="S75" s="64"/>
      <c r="T75" s="64"/>
      <c r="U75" s="64"/>
      <c r="V75" s="64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</row>
    <row r="76" spans="1:41" s="116" customFormat="1" ht="15" customHeight="1" x14ac:dyDescent="0.25">
      <c r="A76" s="133" t="s">
        <v>81</v>
      </c>
      <c r="B76" s="131"/>
      <c r="C76" s="131"/>
      <c r="D76" s="131"/>
      <c r="E76" s="131"/>
      <c r="F76" s="131"/>
      <c r="G76" s="134"/>
      <c r="H76" s="130"/>
      <c r="I76" s="130"/>
      <c r="J76" s="64"/>
      <c r="K76" s="64"/>
      <c r="L76" s="64"/>
      <c r="M76" s="64"/>
      <c r="N76" s="64"/>
      <c r="O76" s="64"/>
      <c r="P76" s="129"/>
      <c r="Q76" s="129"/>
      <c r="R76" s="129"/>
      <c r="S76" s="64"/>
      <c r="T76" s="64"/>
      <c r="U76" s="64"/>
      <c r="V76" s="64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</row>
    <row r="77" spans="1:41" s="116" customFormat="1" ht="30" customHeight="1" x14ac:dyDescent="0.25">
      <c r="A77" s="1149" t="s">
        <v>91</v>
      </c>
      <c r="B77" s="1050" t="s">
        <v>30</v>
      </c>
      <c r="C77" s="1050" t="s">
        <v>15</v>
      </c>
      <c r="D77" s="1050" t="s">
        <v>16</v>
      </c>
      <c r="E77" s="75" t="s">
        <v>17</v>
      </c>
      <c r="F77" s="75">
        <f t="shared" si="5"/>
        <v>56300</v>
      </c>
      <c r="G77" s="75" t="s">
        <v>57</v>
      </c>
      <c r="H77" s="130">
        <v>40600</v>
      </c>
      <c r="I77" s="104"/>
      <c r="J77" s="64"/>
      <c r="K77" s="64"/>
      <c r="L77" s="64"/>
      <c r="M77" s="64"/>
      <c r="N77" s="64"/>
      <c r="O77" s="64"/>
      <c r="P77" s="129"/>
      <c r="Q77" s="129"/>
      <c r="R77" s="129"/>
      <c r="S77" s="64"/>
      <c r="T77" s="64"/>
      <c r="U77" s="64"/>
      <c r="V77" s="64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</row>
    <row r="78" spans="1:41" s="116" customFormat="1" ht="28.5" x14ac:dyDescent="0.25">
      <c r="A78" s="1150"/>
      <c r="B78" s="1051"/>
      <c r="C78" s="1051"/>
      <c r="D78" s="1052"/>
      <c r="E78" s="81" t="s">
        <v>18</v>
      </c>
      <c r="F78" s="75">
        <f t="shared" si="5"/>
        <v>71700</v>
      </c>
      <c r="G78" s="75" t="s">
        <v>57</v>
      </c>
      <c r="H78" s="130">
        <v>51700</v>
      </c>
      <c r="I78" s="64"/>
      <c r="J78" s="64"/>
      <c r="K78" s="64"/>
      <c r="L78" s="64"/>
      <c r="M78" s="64"/>
      <c r="N78" s="64"/>
      <c r="O78" s="64"/>
      <c r="P78" s="129"/>
      <c r="Q78" s="129"/>
      <c r="R78" s="129"/>
      <c r="S78" s="64"/>
      <c r="T78" s="64"/>
      <c r="U78" s="64"/>
      <c r="V78" s="64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</row>
    <row r="79" spans="1:41" s="116" customFormat="1" ht="29.25" customHeight="1" x14ac:dyDescent="0.25">
      <c r="A79" s="1150"/>
      <c r="B79" s="1051"/>
      <c r="C79" s="1051"/>
      <c r="D79" s="1050" t="s">
        <v>19</v>
      </c>
      <c r="E79" s="75" t="s">
        <v>17</v>
      </c>
      <c r="F79" s="75">
        <f t="shared" si="5"/>
        <v>67500</v>
      </c>
      <c r="G79" s="75" t="s">
        <v>57</v>
      </c>
      <c r="H79" s="130">
        <v>48720</v>
      </c>
      <c r="I79" s="64"/>
      <c r="J79" s="64"/>
      <c r="K79" s="64"/>
      <c r="L79" s="64"/>
      <c r="M79" s="64"/>
      <c r="N79" s="64"/>
      <c r="O79" s="64"/>
      <c r="P79" s="129"/>
      <c r="Q79" s="129"/>
      <c r="R79" s="129"/>
      <c r="S79" s="64"/>
      <c r="T79" s="64"/>
      <c r="U79" s="64"/>
      <c r="V79" s="64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</row>
    <row r="80" spans="1:41" s="116" customFormat="1" ht="28.5" x14ac:dyDescent="0.25">
      <c r="A80" s="1151"/>
      <c r="B80" s="1052"/>
      <c r="C80" s="1052"/>
      <c r="D80" s="1052"/>
      <c r="E80" s="81" t="s">
        <v>18</v>
      </c>
      <c r="F80" s="75">
        <f t="shared" si="5"/>
        <v>82900</v>
      </c>
      <c r="G80" s="75" t="s">
        <v>57</v>
      </c>
      <c r="H80" s="130">
        <v>59820</v>
      </c>
      <c r="I80" s="64"/>
      <c r="J80" s="64"/>
      <c r="K80" s="64"/>
      <c r="L80" s="64"/>
      <c r="M80" s="64"/>
      <c r="N80" s="64"/>
      <c r="O80" s="64"/>
      <c r="P80" s="129"/>
      <c r="Q80" s="129"/>
      <c r="R80" s="129"/>
      <c r="S80" s="64"/>
      <c r="T80" s="64"/>
      <c r="U80" s="64"/>
      <c r="V80" s="64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</row>
    <row r="81" spans="1:41" s="116" customFormat="1" ht="15" customHeight="1" x14ac:dyDescent="0.25">
      <c r="A81" s="135" t="s">
        <v>92</v>
      </c>
      <c r="B81" s="136"/>
      <c r="C81" s="136"/>
      <c r="D81" s="136"/>
      <c r="E81" s="136"/>
      <c r="F81" s="136"/>
      <c r="G81" s="137"/>
      <c r="H81" s="64"/>
      <c r="I81" s="64"/>
      <c r="J81" s="64"/>
      <c r="K81" s="64"/>
      <c r="L81" s="64"/>
      <c r="M81" s="64"/>
      <c r="N81" s="64"/>
      <c r="O81" s="64"/>
      <c r="P81" s="129"/>
      <c r="Q81" s="129"/>
      <c r="R81" s="129"/>
      <c r="S81" s="64"/>
      <c r="T81" s="64"/>
      <c r="U81" s="64"/>
      <c r="V81" s="64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</row>
    <row r="83" spans="1:41" ht="21" x14ac:dyDescent="0.35">
      <c r="A83" s="138" t="s">
        <v>63</v>
      </c>
    </row>
    <row r="84" spans="1:41" ht="21" x14ac:dyDescent="0.35">
      <c r="A84" s="138"/>
    </row>
    <row r="85" spans="1:41" ht="21" x14ac:dyDescent="0.25">
      <c r="A85" s="64"/>
      <c r="B85" s="64"/>
      <c r="C85" s="64"/>
      <c r="D85" s="73" t="s">
        <v>94</v>
      </c>
      <c r="E85" s="64"/>
      <c r="F85" s="64"/>
      <c r="G85" s="64"/>
    </row>
    <row r="86" spans="1:41" s="591" customFormat="1" ht="9" customHeight="1" x14ac:dyDescent="0.25"/>
    <row r="87" spans="1:41" s="591" customFormat="1" ht="15" customHeight="1" x14ac:dyDescent="0.25">
      <c r="A87" s="1060" t="s">
        <v>6</v>
      </c>
      <c r="B87" s="1060" t="s">
        <v>7</v>
      </c>
      <c r="C87" s="1060" t="s">
        <v>8</v>
      </c>
      <c r="D87" s="1060"/>
      <c r="E87" s="1060" t="s">
        <v>9</v>
      </c>
      <c r="F87" s="1060" t="s">
        <v>10</v>
      </c>
      <c r="G87" s="1060"/>
      <c r="T87" s="590"/>
      <c r="U87" s="590"/>
      <c r="V87" s="590"/>
      <c r="W87" s="590"/>
      <c r="X87" s="590"/>
      <c r="Y87" s="590"/>
      <c r="Z87" s="590"/>
      <c r="AA87" s="590"/>
      <c r="AB87" s="590"/>
    </row>
    <row r="88" spans="1:41" s="591" customFormat="1" ht="15" customHeight="1" x14ac:dyDescent="0.25">
      <c r="A88" s="1060"/>
      <c r="B88" s="1060"/>
      <c r="C88" s="581" t="s">
        <v>11</v>
      </c>
      <c r="D88" s="581" t="s">
        <v>12</v>
      </c>
      <c r="E88" s="1060"/>
      <c r="F88" s="585" t="s">
        <v>28</v>
      </c>
      <c r="G88" s="585" t="s">
        <v>25</v>
      </c>
    </row>
    <row r="89" spans="1:41" s="591" customFormat="1" ht="27.75" customHeight="1" x14ac:dyDescent="0.25">
      <c r="A89" s="1117" t="s">
        <v>1217</v>
      </c>
      <c r="B89" s="1060" t="s">
        <v>30</v>
      </c>
      <c r="C89" s="1060" t="s">
        <v>15</v>
      </c>
      <c r="D89" s="1060" t="s">
        <v>16</v>
      </c>
      <c r="E89" s="581" t="s">
        <v>17</v>
      </c>
      <c r="F89" s="582">
        <f>ROUND((I89-I89*23%)+(I89-I89*23%)*80%,-2)</f>
        <v>56300</v>
      </c>
      <c r="G89" s="582" t="s">
        <v>57</v>
      </c>
      <c r="I89" s="584">
        <v>40600</v>
      </c>
      <c r="J89" s="584" t="s">
        <v>57</v>
      </c>
      <c r="L89" s="594"/>
    </row>
    <row r="90" spans="1:41" s="591" customFormat="1" ht="27.75" customHeight="1" x14ac:dyDescent="0.25">
      <c r="A90" s="1117"/>
      <c r="B90" s="1060"/>
      <c r="C90" s="1060"/>
      <c r="D90" s="1060"/>
      <c r="E90" s="595" t="s">
        <v>18</v>
      </c>
      <c r="F90" s="582">
        <f t="shared" ref="F90:F97" si="7">ROUND((I90-I90*23%)+(I90-I90*23%)*80%,-2)</f>
        <v>78400</v>
      </c>
      <c r="G90" s="582" t="s">
        <v>57</v>
      </c>
      <c r="I90" s="584">
        <v>56550</v>
      </c>
      <c r="J90" s="584" t="s">
        <v>57</v>
      </c>
      <c r="L90" s="594"/>
      <c r="N90" s="590"/>
      <c r="T90" s="590"/>
      <c r="U90" s="590"/>
      <c r="V90" s="590"/>
      <c r="W90" s="590"/>
      <c r="X90" s="590"/>
      <c r="Y90" s="590"/>
      <c r="Z90" s="590"/>
      <c r="AA90" s="590"/>
      <c r="AB90" s="590"/>
    </row>
    <row r="91" spans="1:41" s="591" customFormat="1" ht="27.75" customHeight="1" x14ac:dyDescent="0.25">
      <c r="A91" s="1117"/>
      <c r="B91" s="1060"/>
      <c r="C91" s="1060"/>
      <c r="D91" s="1060" t="s">
        <v>19</v>
      </c>
      <c r="E91" s="581" t="s">
        <v>17</v>
      </c>
      <c r="F91" s="582">
        <f t="shared" si="7"/>
        <v>67500</v>
      </c>
      <c r="G91" s="582" t="s">
        <v>57</v>
      </c>
      <c r="I91" s="584">
        <v>48720</v>
      </c>
      <c r="J91" s="584" t="s">
        <v>57</v>
      </c>
      <c r="L91" s="594"/>
    </row>
    <row r="92" spans="1:41" s="591" customFormat="1" ht="27.75" customHeight="1" x14ac:dyDescent="0.25">
      <c r="A92" s="1117"/>
      <c r="B92" s="1060"/>
      <c r="C92" s="1060"/>
      <c r="D92" s="1060"/>
      <c r="E92" s="595" t="s">
        <v>18</v>
      </c>
      <c r="F92" s="582">
        <f t="shared" si="7"/>
        <v>82900</v>
      </c>
      <c r="G92" s="582" t="s">
        <v>57</v>
      </c>
      <c r="I92" s="584">
        <v>59820</v>
      </c>
      <c r="J92" s="584" t="s">
        <v>57</v>
      </c>
      <c r="L92" s="594"/>
      <c r="M92" s="590"/>
    </row>
    <row r="93" spans="1:41" s="591" customFormat="1" ht="15" customHeight="1" x14ac:dyDescent="0.25">
      <c r="A93" s="614" t="s">
        <v>1218</v>
      </c>
      <c r="B93" s="611"/>
      <c r="C93" s="611"/>
      <c r="D93" s="611"/>
      <c r="E93" s="611"/>
      <c r="F93" s="582"/>
      <c r="G93" s="617"/>
      <c r="I93" s="618"/>
      <c r="J93" s="618"/>
    </row>
    <row r="94" spans="1:41" s="591" customFormat="1" ht="27.75" customHeight="1" x14ac:dyDescent="0.25">
      <c r="A94" s="1117" t="s">
        <v>1219</v>
      </c>
      <c r="B94" s="1060" t="s">
        <v>30</v>
      </c>
      <c r="C94" s="1060" t="s">
        <v>15</v>
      </c>
      <c r="D94" s="1060" t="s">
        <v>16</v>
      </c>
      <c r="E94" s="581" t="s">
        <v>17</v>
      </c>
      <c r="F94" s="582">
        <f t="shared" si="7"/>
        <v>56300</v>
      </c>
      <c r="G94" s="582" t="s">
        <v>57</v>
      </c>
      <c r="I94" s="584">
        <v>40600</v>
      </c>
      <c r="J94" s="584" t="s">
        <v>57</v>
      </c>
    </row>
    <row r="95" spans="1:41" s="591" customFormat="1" ht="27.75" customHeight="1" x14ac:dyDescent="0.25">
      <c r="A95" s="1117"/>
      <c r="B95" s="1060"/>
      <c r="C95" s="1060"/>
      <c r="D95" s="1060"/>
      <c r="E95" s="595" t="s">
        <v>18</v>
      </c>
      <c r="F95" s="582">
        <f t="shared" si="7"/>
        <v>85500</v>
      </c>
      <c r="G95" s="582" t="s">
        <v>57</v>
      </c>
      <c r="I95" s="584">
        <v>61700</v>
      </c>
      <c r="J95" s="584" t="s">
        <v>57</v>
      </c>
      <c r="K95" s="615"/>
      <c r="L95" s="615"/>
      <c r="N95" s="590"/>
    </row>
    <row r="96" spans="1:41" s="591" customFormat="1" ht="27.75" customHeight="1" x14ac:dyDescent="0.25">
      <c r="A96" s="1117"/>
      <c r="B96" s="1060"/>
      <c r="C96" s="1060"/>
      <c r="D96" s="1060" t="s">
        <v>19</v>
      </c>
      <c r="E96" s="581" t="s">
        <v>17</v>
      </c>
      <c r="F96" s="582">
        <f t="shared" si="7"/>
        <v>67500</v>
      </c>
      <c r="G96" s="582" t="s">
        <v>57</v>
      </c>
      <c r="I96" s="584">
        <v>48720</v>
      </c>
      <c r="J96" s="584" t="s">
        <v>57</v>
      </c>
      <c r="K96" s="615"/>
      <c r="L96" s="616"/>
    </row>
    <row r="97" spans="1:13" s="591" customFormat="1" ht="27.75" customHeight="1" x14ac:dyDescent="0.25">
      <c r="A97" s="1117"/>
      <c r="B97" s="1060"/>
      <c r="C97" s="1060"/>
      <c r="D97" s="1060"/>
      <c r="E97" s="595" t="s">
        <v>18</v>
      </c>
      <c r="F97" s="582">
        <f t="shared" si="7"/>
        <v>96800</v>
      </c>
      <c r="G97" s="582" t="s">
        <v>57</v>
      </c>
      <c r="I97" s="584">
        <v>69820</v>
      </c>
      <c r="J97" s="584" t="s">
        <v>57</v>
      </c>
      <c r="M97" s="590"/>
    </row>
    <row r="98" spans="1:13" s="591" customFormat="1" ht="15" customHeight="1" x14ac:dyDescent="0.25">
      <c r="A98" s="614" t="s">
        <v>1220</v>
      </c>
      <c r="B98" s="611"/>
      <c r="C98" s="611"/>
      <c r="D98" s="611"/>
      <c r="E98" s="611"/>
      <c r="F98" s="611"/>
      <c r="G98" s="611"/>
    </row>
    <row r="99" spans="1:13" ht="15" customHeight="1" x14ac:dyDescent="0.25">
      <c r="A99" s="1145" t="s">
        <v>95</v>
      </c>
      <c r="B99" s="1043" t="s">
        <v>30</v>
      </c>
      <c r="C99" s="1043" t="s">
        <v>15</v>
      </c>
      <c r="D99" s="1043" t="s">
        <v>16</v>
      </c>
      <c r="E99" s="75" t="s">
        <v>17</v>
      </c>
      <c r="F99" s="75">
        <f>ROUND((H99-H99*23%)+(H99-H99*23%)*80%,-2)</f>
        <v>85800</v>
      </c>
      <c r="G99" s="75">
        <f t="shared" si="6"/>
        <v>93500</v>
      </c>
      <c r="H99" s="130">
        <v>61900</v>
      </c>
      <c r="I99" s="130">
        <v>67430</v>
      </c>
      <c r="J99" s="130"/>
    </row>
    <row r="100" spans="1:13" ht="24.75" customHeight="1" x14ac:dyDescent="0.25">
      <c r="A100" s="1145"/>
      <c r="B100" s="1043"/>
      <c r="C100" s="1043"/>
      <c r="D100" s="1043"/>
      <c r="E100" s="81" t="s">
        <v>18</v>
      </c>
      <c r="F100" s="75">
        <f t="shared" ref="F100:F119" si="8">ROUND((H100-H100*23%)+(H100-H100*23%)*80%,-2)</f>
        <v>115400</v>
      </c>
      <c r="G100" s="75">
        <f t="shared" si="6"/>
        <v>130700</v>
      </c>
      <c r="H100" s="130">
        <v>83250</v>
      </c>
      <c r="I100" s="130">
        <v>94330</v>
      </c>
      <c r="J100" s="130"/>
    </row>
    <row r="101" spans="1:13" ht="33" customHeight="1" x14ac:dyDescent="0.25">
      <c r="A101" s="1145"/>
      <c r="B101" s="1043"/>
      <c r="C101" s="1043"/>
      <c r="D101" s="1043" t="s">
        <v>19</v>
      </c>
      <c r="E101" s="75" t="s">
        <v>17</v>
      </c>
      <c r="F101" s="75">
        <f t="shared" si="8"/>
        <v>103000</v>
      </c>
      <c r="G101" s="75">
        <f t="shared" si="6"/>
        <v>112200</v>
      </c>
      <c r="H101" s="130">
        <v>74280</v>
      </c>
      <c r="I101" s="130">
        <v>80920</v>
      </c>
      <c r="J101" s="130"/>
    </row>
    <row r="102" spans="1:13" ht="24.75" customHeight="1" x14ac:dyDescent="0.25">
      <c r="A102" s="1145"/>
      <c r="B102" s="1043"/>
      <c r="C102" s="1043"/>
      <c r="D102" s="1043"/>
      <c r="E102" s="81" t="s">
        <v>18</v>
      </c>
      <c r="F102" s="75">
        <f t="shared" si="8"/>
        <v>132500</v>
      </c>
      <c r="G102" s="75">
        <f t="shared" si="6"/>
        <v>149400</v>
      </c>
      <c r="H102" s="130">
        <v>95630</v>
      </c>
      <c r="I102" s="130">
        <v>107820</v>
      </c>
      <c r="J102" s="130"/>
    </row>
    <row r="103" spans="1:13" x14ac:dyDescent="0.25">
      <c r="A103" s="93" t="s">
        <v>96</v>
      </c>
      <c r="B103" s="89"/>
      <c r="C103" s="89"/>
      <c r="D103" s="89"/>
      <c r="E103" s="89"/>
      <c r="F103" s="89"/>
      <c r="G103" s="89"/>
      <c r="H103" s="130"/>
      <c r="I103" s="130"/>
      <c r="J103" s="130"/>
    </row>
    <row r="104" spans="1:13" s="591" customFormat="1" ht="17.25" customHeight="1" x14ac:dyDescent="0.25">
      <c r="D104" s="608" t="s">
        <v>1216</v>
      </c>
    </row>
    <row r="105" spans="1:13" x14ac:dyDescent="0.25">
      <c r="A105" s="93"/>
      <c r="B105" s="89"/>
      <c r="C105" s="89"/>
      <c r="D105" s="89"/>
      <c r="E105" s="89"/>
      <c r="F105" s="89"/>
      <c r="G105" s="89"/>
      <c r="H105" s="130"/>
      <c r="I105" s="130"/>
      <c r="J105" s="130"/>
    </row>
    <row r="106" spans="1:13" ht="14.25" customHeight="1" x14ac:dyDescent="0.25">
      <c r="A106" s="1145" t="s">
        <v>97</v>
      </c>
      <c r="B106" s="1043" t="s">
        <v>30</v>
      </c>
      <c r="C106" s="1043" t="s">
        <v>15</v>
      </c>
      <c r="D106" s="1043" t="s">
        <v>16</v>
      </c>
      <c r="E106" s="75" t="s">
        <v>17</v>
      </c>
      <c r="F106" s="75">
        <f t="shared" si="8"/>
        <v>85800</v>
      </c>
      <c r="G106" s="75">
        <f t="shared" si="6"/>
        <v>93500</v>
      </c>
      <c r="H106" s="130">
        <v>61900</v>
      </c>
      <c r="I106" s="130">
        <v>67430</v>
      </c>
      <c r="J106" s="130"/>
    </row>
    <row r="107" spans="1:13" ht="36.75" customHeight="1" x14ac:dyDescent="0.25">
      <c r="A107" s="1145"/>
      <c r="B107" s="1043"/>
      <c r="C107" s="1043"/>
      <c r="D107" s="1043"/>
      <c r="E107" s="81" t="s">
        <v>18</v>
      </c>
      <c r="F107" s="75">
        <f t="shared" si="8"/>
        <v>112700</v>
      </c>
      <c r="G107" s="75">
        <f t="shared" si="6"/>
        <v>126700</v>
      </c>
      <c r="H107" s="130">
        <v>81300</v>
      </c>
      <c r="I107" s="130">
        <v>91430</v>
      </c>
      <c r="J107" s="130"/>
    </row>
    <row r="108" spans="1:13" ht="29.25" customHeight="1" x14ac:dyDescent="0.25">
      <c r="A108" s="1145"/>
      <c r="B108" s="1043"/>
      <c r="C108" s="1043"/>
      <c r="D108" s="1043" t="s">
        <v>19</v>
      </c>
      <c r="E108" s="75" t="s">
        <v>17</v>
      </c>
      <c r="F108" s="75">
        <f t="shared" si="8"/>
        <v>103000</v>
      </c>
      <c r="G108" s="75">
        <f t="shared" si="6"/>
        <v>112200</v>
      </c>
      <c r="H108" s="130">
        <v>74280</v>
      </c>
      <c r="I108" s="130">
        <v>80920</v>
      </c>
      <c r="J108" s="130"/>
    </row>
    <row r="109" spans="1:13" ht="36.75" customHeight="1" x14ac:dyDescent="0.25">
      <c r="A109" s="1145"/>
      <c r="B109" s="1043"/>
      <c r="C109" s="1043"/>
      <c r="D109" s="1043"/>
      <c r="E109" s="81" t="s">
        <v>18</v>
      </c>
      <c r="F109" s="75">
        <f t="shared" si="8"/>
        <v>129800</v>
      </c>
      <c r="G109" s="75">
        <f t="shared" si="6"/>
        <v>145400</v>
      </c>
      <c r="H109" s="130">
        <v>93680</v>
      </c>
      <c r="I109" s="130">
        <v>104920</v>
      </c>
      <c r="J109" s="130"/>
    </row>
    <row r="110" spans="1:13" x14ac:dyDescent="0.25">
      <c r="A110" s="93" t="s">
        <v>98</v>
      </c>
      <c r="B110" s="89"/>
      <c r="C110" s="89"/>
      <c r="D110" s="89"/>
      <c r="E110" s="89"/>
      <c r="F110" s="89"/>
      <c r="G110" s="89"/>
      <c r="H110" s="130"/>
      <c r="I110" s="130"/>
      <c r="J110" s="130"/>
    </row>
    <row r="111" spans="1:13" ht="21.75" customHeight="1" x14ac:dyDescent="0.25">
      <c r="A111" s="1145" t="s">
        <v>99</v>
      </c>
      <c r="B111" s="1043" t="s">
        <v>30</v>
      </c>
      <c r="C111" s="1043" t="s">
        <v>15</v>
      </c>
      <c r="D111" s="1043" t="s">
        <v>16</v>
      </c>
      <c r="E111" s="75" t="s">
        <v>17</v>
      </c>
      <c r="F111" s="75">
        <f t="shared" si="8"/>
        <v>85800</v>
      </c>
      <c r="G111" s="75">
        <f t="shared" si="6"/>
        <v>93500</v>
      </c>
      <c r="H111" s="130">
        <v>61900</v>
      </c>
      <c r="I111" s="130">
        <v>67430</v>
      </c>
      <c r="J111" s="130"/>
    </row>
    <row r="112" spans="1:13" ht="39" customHeight="1" x14ac:dyDescent="0.25">
      <c r="A112" s="1145"/>
      <c r="B112" s="1043"/>
      <c r="C112" s="1043"/>
      <c r="D112" s="1043"/>
      <c r="E112" s="81" t="s">
        <v>18</v>
      </c>
      <c r="F112" s="75">
        <f t="shared" si="8"/>
        <v>188600</v>
      </c>
      <c r="G112" s="75">
        <f t="shared" si="6"/>
        <v>203500</v>
      </c>
      <c r="H112" s="130">
        <v>136050</v>
      </c>
      <c r="I112" s="130">
        <v>146830</v>
      </c>
      <c r="J112" s="130"/>
    </row>
    <row r="113" spans="1:10" ht="39" customHeight="1" x14ac:dyDescent="0.25">
      <c r="A113" s="1145"/>
      <c r="B113" s="1043"/>
      <c r="C113" s="1043"/>
      <c r="D113" s="1043" t="s">
        <v>19</v>
      </c>
      <c r="E113" s="75" t="s">
        <v>17</v>
      </c>
      <c r="F113" s="75">
        <f t="shared" si="8"/>
        <v>103000</v>
      </c>
      <c r="G113" s="75">
        <f t="shared" si="6"/>
        <v>112200</v>
      </c>
      <c r="H113" s="130">
        <v>74280</v>
      </c>
      <c r="I113" s="130">
        <v>80920</v>
      </c>
      <c r="J113" s="130"/>
    </row>
    <row r="114" spans="1:10" ht="39" customHeight="1" x14ac:dyDescent="0.25">
      <c r="A114" s="1145"/>
      <c r="B114" s="1043"/>
      <c r="C114" s="1043"/>
      <c r="D114" s="1043"/>
      <c r="E114" s="81" t="s">
        <v>18</v>
      </c>
      <c r="F114" s="75">
        <f t="shared" si="8"/>
        <v>205700</v>
      </c>
      <c r="G114" s="75">
        <f t="shared" si="6"/>
        <v>222200</v>
      </c>
      <c r="H114" s="130">
        <v>148430</v>
      </c>
      <c r="I114" s="130">
        <v>160320</v>
      </c>
      <c r="J114" s="130"/>
    </row>
    <row r="115" spans="1:10" x14ac:dyDescent="0.25">
      <c r="A115" s="93" t="s">
        <v>100</v>
      </c>
      <c r="B115" s="89"/>
      <c r="C115" s="89"/>
      <c r="D115" s="89"/>
      <c r="E115" s="89"/>
      <c r="F115" s="89"/>
      <c r="G115" s="89"/>
      <c r="H115" s="130"/>
      <c r="I115" s="130"/>
      <c r="J115" s="130"/>
    </row>
    <row r="116" spans="1:10" ht="27.75" customHeight="1" x14ac:dyDescent="0.25">
      <c r="A116" s="1145" t="s">
        <v>87</v>
      </c>
      <c r="B116" s="1043" t="s">
        <v>23</v>
      </c>
      <c r="C116" s="1043" t="s">
        <v>15</v>
      </c>
      <c r="D116" s="1043" t="s">
        <v>16</v>
      </c>
      <c r="E116" s="75" t="s">
        <v>17</v>
      </c>
      <c r="F116" s="75">
        <f t="shared" si="8"/>
        <v>106200</v>
      </c>
      <c r="G116" s="75">
        <f t="shared" si="6"/>
        <v>109100</v>
      </c>
      <c r="H116" s="130">
        <v>76640</v>
      </c>
      <c r="I116" s="130">
        <v>78720</v>
      </c>
      <c r="J116" s="130"/>
    </row>
    <row r="117" spans="1:10" ht="40.5" customHeight="1" x14ac:dyDescent="0.25">
      <c r="A117" s="1145"/>
      <c r="B117" s="1043"/>
      <c r="C117" s="1043"/>
      <c r="D117" s="1043"/>
      <c r="E117" s="81" t="s">
        <v>18</v>
      </c>
      <c r="F117" s="75">
        <f t="shared" si="8"/>
        <v>153000</v>
      </c>
      <c r="G117" s="75">
        <f t="shared" si="6"/>
        <v>160000</v>
      </c>
      <c r="H117" s="130">
        <v>110390</v>
      </c>
      <c r="I117" s="130">
        <v>115470</v>
      </c>
      <c r="J117" s="130"/>
    </row>
    <row r="118" spans="1:10" ht="22.5" customHeight="1" x14ac:dyDescent="0.25">
      <c r="A118" s="1145"/>
      <c r="B118" s="1043"/>
      <c r="C118" s="1043"/>
      <c r="D118" s="1043" t="s">
        <v>19</v>
      </c>
      <c r="E118" s="75" t="s">
        <v>17</v>
      </c>
      <c r="F118" s="75">
        <f t="shared" si="8"/>
        <v>127500</v>
      </c>
      <c r="G118" s="75">
        <f t="shared" si="6"/>
        <v>130900</v>
      </c>
      <c r="H118" s="130">
        <v>91960</v>
      </c>
      <c r="I118" s="130">
        <v>94460</v>
      </c>
      <c r="J118" s="130"/>
    </row>
    <row r="119" spans="1:10" ht="40.5" customHeight="1" x14ac:dyDescent="0.25">
      <c r="A119" s="1145"/>
      <c r="B119" s="1043"/>
      <c r="C119" s="1043"/>
      <c r="D119" s="1043"/>
      <c r="E119" s="81" t="s">
        <v>18</v>
      </c>
      <c r="F119" s="75">
        <f t="shared" si="8"/>
        <v>174200</v>
      </c>
      <c r="G119" s="75">
        <f t="shared" si="6"/>
        <v>181900</v>
      </c>
      <c r="H119" s="130">
        <v>125710</v>
      </c>
      <c r="I119" s="130">
        <v>131210</v>
      </c>
      <c r="J119" s="130"/>
    </row>
    <row r="120" spans="1:10" x14ac:dyDescent="0.25">
      <c r="A120" s="93" t="s">
        <v>101</v>
      </c>
      <c r="B120" s="89"/>
      <c r="C120" s="89"/>
      <c r="D120" s="89"/>
      <c r="E120" s="89"/>
      <c r="F120" s="89"/>
      <c r="G120" s="89"/>
      <c r="H120" s="64"/>
      <c r="I120" s="64"/>
    </row>
    <row r="121" spans="1:10" x14ac:dyDescent="0.25">
      <c r="A121" s="82"/>
      <c r="B121" s="131"/>
      <c r="C121" s="131"/>
      <c r="D121" s="131"/>
      <c r="E121" s="131"/>
      <c r="F121" s="131"/>
      <c r="G121" s="131"/>
      <c r="H121" s="64"/>
      <c r="I121" s="64"/>
    </row>
    <row r="122" spans="1:10" ht="15.75" x14ac:dyDescent="0.25">
      <c r="A122" s="108" t="s">
        <v>70</v>
      </c>
      <c r="B122" s="109"/>
      <c r="C122" s="109"/>
      <c r="D122" s="109"/>
      <c r="E122" s="109"/>
      <c r="F122" s="110"/>
      <c r="G122" s="109"/>
      <c r="H122" s="111"/>
      <c r="I122" s="111"/>
    </row>
    <row r="123" spans="1:10" ht="15.75" x14ac:dyDescent="0.25">
      <c r="A123" s="108" t="s">
        <v>71</v>
      </c>
      <c r="B123" s="110"/>
      <c r="C123" s="110"/>
      <c r="D123" s="110"/>
      <c r="E123" s="110"/>
      <c r="F123" s="112"/>
      <c r="G123" s="110"/>
      <c r="H123" s="113"/>
      <c r="I123" s="113"/>
    </row>
    <row r="124" spans="1:10" ht="15.75" x14ac:dyDescent="0.25">
      <c r="A124" s="108" t="s">
        <v>72</v>
      </c>
      <c r="B124" s="110"/>
      <c r="C124" s="110"/>
      <c r="D124" s="110"/>
      <c r="E124" s="110"/>
      <c r="F124" s="110"/>
      <c r="G124" s="110"/>
      <c r="H124" s="113"/>
      <c r="I124" s="113"/>
    </row>
  </sheetData>
  <sheetProtection sort="0" autoFilter="0"/>
  <mergeCells count="105">
    <mergeCell ref="B89:B92"/>
    <mergeCell ref="C89:C92"/>
    <mergeCell ref="D89:D90"/>
    <mergeCell ref="D91:D92"/>
    <mergeCell ref="B87:B88"/>
    <mergeCell ref="C87:D87"/>
    <mergeCell ref="E87:E88"/>
    <mergeCell ref="F87:G87"/>
    <mergeCell ref="A87:A88"/>
    <mergeCell ref="A116:A119"/>
    <mergeCell ref="B116:B119"/>
    <mergeCell ref="C116:C119"/>
    <mergeCell ref="D116:D117"/>
    <mergeCell ref="D118:D119"/>
    <mergeCell ref="A111:A114"/>
    <mergeCell ref="B111:B114"/>
    <mergeCell ref="C111:C114"/>
    <mergeCell ref="D111:D112"/>
    <mergeCell ref="D113:D114"/>
    <mergeCell ref="A68:A71"/>
    <mergeCell ref="B68:B71"/>
    <mergeCell ref="C68:C71"/>
    <mergeCell ref="D68:D69"/>
    <mergeCell ref="D70:D71"/>
    <mergeCell ref="A66:A67"/>
    <mergeCell ref="B66:B67"/>
    <mergeCell ref="C66:D66"/>
    <mergeCell ref="A106:A109"/>
    <mergeCell ref="B106:B109"/>
    <mergeCell ref="C106:C109"/>
    <mergeCell ref="D106:D107"/>
    <mergeCell ref="D108:D109"/>
    <mergeCell ref="A94:A97"/>
    <mergeCell ref="B94:B97"/>
    <mergeCell ref="C94:C97"/>
    <mergeCell ref="D94:D95"/>
    <mergeCell ref="D96:D97"/>
    <mergeCell ref="A99:A102"/>
    <mergeCell ref="B99:B102"/>
    <mergeCell ref="C99:C102"/>
    <mergeCell ref="D99:D100"/>
    <mergeCell ref="D101:D102"/>
    <mergeCell ref="A89:A92"/>
    <mergeCell ref="A77:A80"/>
    <mergeCell ref="B77:B80"/>
    <mergeCell ref="C77:C80"/>
    <mergeCell ref="D77:D78"/>
    <mergeCell ref="D79:D80"/>
    <mergeCell ref="A72:A75"/>
    <mergeCell ref="B72:B75"/>
    <mergeCell ref="C72:C75"/>
    <mergeCell ref="D72:D73"/>
    <mergeCell ref="D74:D75"/>
    <mergeCell ref="E66:E67"/>
    <mergeCell ref="F66:G66"/>
    <mergeCell ref="A57:G57"/>
    <mergeCell ref="A49:A56"/>
    <mergeCell ref="B49:B52"/>
    <mergeCell ref="C49:C52"/>
    <mergeCell ref="D49:D50"/>
    <mergeCell ref="D51:D52"/>
    <mergeCell ref="B53:B56"/>
    <mergeCell ref="C53:C56"/>
    <mergeCell ref="D53:D54"/>
    <mergeCell ref="D55:D56"/>
    <mergeCell ref="A62:G62"/>
    <mergeCell ref="A58:A61"/>
    <mergeCell ref="B58:B61"/>
    <mergeCell ref="C58:C61"/>
    <mergeCell ref="D58:D59"/>
    <mergeCell ref="D60:D61"/>
    <mergeCell ref="A37:G37"/>
    <mergeCell ref="A47:A48"/>
    <mergeCell ref="B47:B48"/>
    <mergeCell ref="C47:D47"/>
    <mergeCell ref="E47:E48"/>
    <mergeCell ref="F47:G47"/>
    <mergeCell ref="A25:G25"/>
    <mergeCell ref="A33:A36"/>
    <mergeCell ref="B33:B36"/>
    <mergeCell ref="C33:C36"/>
    <mergeCell ref="D33:D34"/>
    <mergeCell ref="D35:D36"/>
    <mergeCell ref="A19:G19"/>
    <mergeCell ref="A21:A24"/>
    <mergeCell ref="B21:B24"/>
    <mergeCell ref="C21:C24"/>
    <mergeCell ref="D21:D22"/>
    <mergeCell ref="D23:D24"/>
    <mergeCell ref="A13:G13"/>
    <mergeCell ref="A15:A18"/>
    <mergeCell ref="B15:B18"/>
    <mergeCell ref="C15:C18"/>
    <mergeCell ref="D15:D16"/>
    <mergeCell ref="D17:D18"/>
    <mergeCell ref="F7:G7"/>
    <mergeCell ref="A9:A12"/>
    <mergeCell ref="B9:B12"/>
    <mergeCell ref="C9:C12"/>
    <mergeCell ref="D9:D10"/>
    <mergeCell ref="D11:D12"/>
    <mergeCell ref="A7:A8"/>
    <mergeCell ref="B7:B8"/>
    <mergeCell ref="C7:D7"/>
    <mergeCell ref="E7:E8"/>
  </mergeCells>
  <pageMargins left="0.7" right="0.7" top="0.75" bottom="0.75" header="0.3" footer="0.3"/>
  <pageSetup paperSize="9" scale="5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VF316"/>
  <sheetViews>
    <sheetView workbookViewId="0">
      <selection activeCell="F8" sqref="F8"/>
    </sheetView>
  </sheetViews>
  <sheetFormatPr defaultColWidth="8.85546875" defaultRowHeight="15" x14ac:dyDescent="0.25"/>
  <cols>
    <col min="1" max="1" width="3.85546875" style="188" customWidth="1"/>
    <col min="2" max="2" width="13.28515625" style="187" customWidth="1"/>
    <col min="3" max="3" width="31.42578125" style="189" customWidth="1"/>
    <col min="4" max="4" width="79.85546875" style="187" customWidth="1"/>
    <col min="5" max="5" width="9.140625" style="187" customWidth="1"/>
    <col min="6" max="6" width="10.85546875" style="187" customWidth="1"/>
    <col min="7" max="7" width="11.7109375" style="190" customWidth="1"/>
    <col min="8" max="248" width="8.85546875" style="187"/>
    <col min="249" max="249" width="3.85546875" style="187" customWidth="1"/>
    <col min="250" max="250" width="26" style="187" customWidth="1"/>
    <col min="251" max="251" width="80.28515625" style="187" customWidth="1"/>
    <col min="252" max="252" width="11.7109375" style="187" customWidth="1"/>
    <col min="253" max="254" width="10.85546875" style="187" customWidth="1"/>
    <col min="255" max="504" width="8.85546875" style="187"/>
    <col min="505" max="505" width="3.85546875" style="187" customWidth="1"/>
    <col min="506" max="506" width="26" style="187" customWidth="1"/>
    <col min="507" max="507" width="80.28515625" style="187" customWidth="1"/>
    <col min="508" max="508" width="11.7109375" style="187" customWidth="1"/>
    <col min="509" max="510" width="10.85546875" style="187" customWidth="1"/>
    <col min="511" max="760" width="8.85546875" style="187"/>
    <col min="761" max="761" width="3.85546875" style="187" customWidth="1"/>
    <col min="762" max="762" width="26" style="187" customWidth="1"/>
    <col min="763" max="763" width="80.28515625" style="187" customWidth="1"/>
    <col min="764" max="764" width="11.7109375" style="187" customWidth="1"/>
    <col min="765" max="766" width="10.85546875" style="187" customWidth="1"/>
    <col min="767" max="1016" width="8.85546875" style="187"/>
    <col min="1017" max="1017" width="3.85546875" style="187" customWidth="1"/>
    <col min="1018" max="1018" width="26" style="187" customWidth="1"/>
    <col min="1019" max="1019" width="80.28515625" style="187" customWidth="1"/>
    <col min="1020" max="1020" width="11.7109375" style="187" customWidth="1"/>
    <col min="1021" max="1022" width="10.85546875" style="187" customWidth="1"/>
    <col min="1023" max="1272" width="8.85546875" style="187"/>
    <col min="1273" max="1273" width="3.85546875" style="187" customWidth="1"/>
    <col min="1274" max="1274" width="26" style="187" customWidth="1"/>
    <col min="1275" max="1275" width="80.28515625" style="187" customWidth="1"/>
    <col min="1276" max="1276" width="11.7109375" style="187" customWidth="1"/>
    <col min="1277" max="1278" width="10.85546875" style="187" customWidth="1"/>
    <col min="1279" max="1528" width="8.85546875" style="187"/>
    <col min="1529" max="1529" width="3.85546875" style="187" customWidth="1"/>
    <col min="1530" max="1530" width="26" style="187" customWidth="1"/>
    <col min="1531" max="1531" width="80.28515625" style="187" customWidth="1"/>
    <col min="1532" max="1532" width="11.7109375" style="187" customWidth="1"/>
    <col min="1533" max="1534" width="10.85546875" style="187" customWidth="1"/>
    <col min="1535" max="1784" width="8.85546875" style="187"/>
    <col min="1785" max="1785" width="3.85546875" style="187" customWidth="1"/>
    <col min="1786" max="1786" width="26" style="187" customWidth="1"/>
    <col min="1787" max="1787" width="80.28515625" style="187" customWidth="1"/>
    <col min="1788" max="1788" width="11.7109375" style="187" customWidth="1"/>
    <col min="1789" max="1790" width="10.85546875" style="187" customWidth="1"/>
    <col min="1791" max="2040" width="8.85546875" style="187"/>
    <col min="2041" max="2041" width="3.85546875" style="187" customWidth="1"/>
    <col min="2042" max="2042" width="26" style="187" customWidth="1"/>
    <col min="2043" max="2043" width="80.28515625" style="187" customWidth="1"/>
    <col min="2044" max="2044" width="11.7109375" style="187" customWidth="1"/>
    <col min="2045" max="2046" width="10.85546875" style="187" customWidth="1"/>
    <col min="2047" max="2296" width="8.85546875" style="187"/>
    <col min="2297" max="2297" width="3.85546875" style="187" customWidth="1"/>
    <col min="2298" max="2298" width="26" style="187" customWidth="1"/>
    <col min="2299" max="2299" width="80.28515625" style="187" customWidth="1"/>
    <col min="2300" max="2300" width="11.7109375" style="187" customWidth="1"/>
    <col min="2301" max="2302" width="10.85546875" style="187" customWidth="1"/>
    <col min="2303" max="2552" width="8.85546875" style="187"/>
    <col min="2553" max="2553" width="3.85546875" style="187" customWidth="1"/>
    <col min="2554" max="2554" width="26" style="187" customWidth="1"/>
    <col min="2555" max="2555" width="80.28515625" style="187" customWidth="1"/>
    <col min="2556" max="2556" width="11.7109375" style="187" customWidth="1"/>
    <col min="2557" max="2558" width="10.85546875" style="187" customWidth="1"/>
    <col min="2559" max="2808" width="8.85546875" style="187"/>
    <col min="2809" max="2809" width="3.85546875" style="187" customWidth="1"/>
    <col min="2810" max="2810" width="26" style="187" customWidth="1"/>
    <col min="2811" max="2811" width="80.28515625" style="187" customWidth="1"/>
    <col min="2812" max="2812" width="11.7109375" style="187" customWidth="1"/>
    <col min="2813" max="2814" width="10.85546875" style="187" customWidth="1"/>
    <col min="2815" max="3064" width="8.85546875" style="187"/>
    <col min="3065" max="3065" width="3.85546875" style="187" customWidth="1"/>
    <col min="3066" max="3066" width="26" style="187" customWidth="1"/>
    <col min="3067" max="3067" width="80.28515625" style="187" customWidth="1"/>
    <col min="3068" max="3068" width="11.7109375" style="187" customWidth="1"/>
    <col min="3069" max="3070" width="10.85546875" style="187" customWidth="1"/>
    <col min="3071" max="3320" width="8.85546875" style="187"/>
    <col min="3321" max="3321" width="3.85546875" style="187" customWidth="1"/>
    <col min="3322" max="3322" width="26" style="187" customWidth="1"/>
    <col min="3323" max="3323" width="80.28515625" style="187" customWidth="1"/>
    <col min="3324" max="3324" width="11.7109375" style="187" customWidth="1"/>
    <col min="3325" max="3326" width="10.85546875" style="187" customWidth="1"/>
    <col min="3327" max="3576" width="8.85546875" style="187"/>
    <col min="3577" max="3577" width="3.85546875" style="187" customWidth="1"/>
    <col min="3578" max="3578" width="26" style="187" customWidth="1"/>
    <col min="3579" max="3579" width="80.28515625" style="187" customWidth="1"/>
    <col min="3580" max="3580" width="11.7109375" style="187" customWidth="1"/>
    <col min="3581" max="3582" width="10.85546875" style="187" customWidth="1"/>
    <col min="3583" max="3832" width="8.85546875" style="187"/>
    <col min="3833" max="3833" width="3.85546875" style="187" customWidth="1"/>
    <col min="3834" max="3834" width="26" style="187" customWidth="1"/>
    <col min="3835" max="3835" width="80.28515625" style="187" customWidth="1"/>
    <col min="3836" max="3836" width="11.7109375" style="187" customWidth="1"/>
    <col min="3837" max="3838" width="10.85546875" style="187" customWidth="1"/>
    <col min="3839" max="4088" width="8.85546875" style="187"/>
    <col min="4089" max="4089" width="3.85546875" style="187" customWidth="1"/>
    <col min="4090" max="4090" width="26" style="187" customWidth="1"/>
    <col min="4091" max="4091" width="80.28515625" style="187" customWidth="1"/>
    <col min="4092" max="4092" width="11.7109375" style="187" customWidth="1"/>
    <col min="4093" max="4094" width="10.85546875" style="187" customWidth="1"/>
    <col min="4095" max="4344" width="8.85546875" style="187"/>
    <col min="4345" max="4345" width="3.85546875" style="187" customWidth="1"/>
    <col min="4346" max="4346" width="26" style="187" customWidth="1"/>
    <col min="4347" max="4347" width="80.28515625" style="187" customWidth="1"/>
    <col min="4348" max="4348" width="11.7109375" style="187" customWidth="1"/>
    <col min="4349" max="4350" width="10.85546875" style="187" customWidth="1"/>
    <col min="4351" max="4600" width="8.85546875" style="187"/>
    <col min="4601" max="4601" width="3.85546875" style="187" customWidth="1"/>
    <col min="4602" max="4602" width="26" style="187" customWidth="1"/>
    <col min="4603" max="4603" width="80.28515625" style="187" customWidth="1"/>
    <col min="4604" max="4604" width="11.7109375" style="187" customWidth="1"/>
    <col min="4605" max="4606" width="10.85546875" style="187" customWidth="1"/>
    <col min="4607" max="4856" width="8.85546875" style="187"/>
    <col min="4857" max="4857" width="3.85546875" style="187" customWidth="1"/>
    <col min="4858" max="4858" width="26" style="187" customWidth="1"/>
    <col min="4859" max="4859" width="80.28515625" style="187" customWidth="1"/>
    <col min="4860" max="4860" width="11.7109375" style="187" customWidth="1"/>
    <col min="4861" max="4862" width="10.85546875" style="187" customWidth="1"/>
    <col min="4863" max="5112" width="8.85546875" style="187"/>
    <col min="5113" max="5113" width="3.85546875" style="187" customWidth="1"/>
    <col min="5114" max="5114" width="26" style="187" customWidth="1"/>
    <col min="5115" max="5115" width="80.28515625" style="187" customWidth="1"/>
    <col min="5116" max="5116" width="11.7109375" style="187" customWidth="1"/>
    <col min="5117" max="5118" width="10.85546875" style="187" customWidth="1"/>
    <col min="5119" max="5368" width="8.85546875" style="187"/>
    <col min="5369" max="5369" width="3.85546875" style="187" customWidth="1"/>
    <col min="5370" max="5370" width="26" style="187" customWidth="1"/>
    <col min="5371" max="5371" width="80.28515625" style="187" customWidth="1"/>
    <col min="5372" max="5372" width="11.7109375" style="187" customWidth="1"/>
    <col min="5373" max="5374" width="10.85546875" style="187" customWidth="1"/>
    <col min="5375" max="5624" width="8.85546875" style="187"/>
    <col min="5625" max="5625" width="3.85546875" style="187" customWidth="1"/>
    <col min="5626" max="5626" width="26" style="187" customWidth="1"/>
    <col min="5627" max="5627" width="80.28515625" style="187" customWidth="1"/>
    <col min="5628" max="5628" width="11.7109375" style="187" customWidth="1"/>
    <col min="5629" max="5630" width="10.85546875" style="187" customWidth="1"/>
    <col min="5631" max="5880" width="8.85546875" style="187"/>
    <col min="5881" max="5881" width="3.85546875" style="187" customWidth="1"/>
    <col min="5882" max="5882" width="26" style="187" customWidth="1"/>
    <col min="5883" max="5883" width="80.28515625" style="187" customWidth="1"/>
    <col min="5884" max="5884" width="11.7109375" style="187" customWidth="1"/>
    <col min="5885" max="5886" width="10.85546875" style="187" customWidth="1"/>
    <col min="5887" max="6136" width="8.85546875" style="187"/>
    <col min="6137" max="6137" width="3.85546875" style="187" customWidth="1"/>
    <col min="6138" max="6138" width="26" style="187" customWidth="1"/>
    <col min="6139" max="6139" width="80.28515625" style="187" customWidth="1"/>
    <col min="6140" max="6140" width="11.7109375" style="187" customWidth="1"/>
    <col min="6141" max="6142" width="10.85546875" style="187" customWidth="1"/>
    <col min="6143" max="6392" width="8.85546875" style="187"/>
    <col min="6393" max="6393" width="3.85546875" style="187" customWidth="1"/>
    <col min="6394" max="6394" width="26" style="187" customWidth="1"/>
    <col min="6395" max="6395" width="80.28515625" style="187" customWidth="1"/>
    <col min="6396" max="6396" width="11.7109375" style="187" customWidth="1"/>
    <col min="6397" max="6398" width="10.85546875" style="187" customWidth="1"/>
    <col min="6399" max="6648" width="8.85546875" style="187"/>
    <col min="6649" max="6649" width="3.85546875" style="187" customWidth="1"/>
    <col min="6650" max="6650" width="26" style="187" customWidth="1"/>
    <col min="6651" max="6651" width="80.28515625" style="187" customWidth="1"/>
    <col min="6652" max="6652" width="11.7109375" style="187" customWidth="1"/>
    <col min="6653" max="6654" width="10.85546875" style="187" customWidth="1"/>
    <col min="6655" max="6904" width="8.85546875" style="187"/>
    <col min="6905" max="6905" width="3.85546875" style="187" customWidth="1"/>
    <col min="6906" max="6906" width="26" style="187" customWidth="1"/>
    <col min="6907" max="6907" width="80.28515625" style="187" customWidth="1"/>
    <col min="6908" max="6908" width="11.7109375" style="187" customWidth="1"/>
    <col min="6909" max="6910" width="10.85546875" style="187" customWidth="1"/>
    <col min="6911" max="7160" width="8.85546875" style="187"/>
    <col min="7161" max="7161" width="3.85546875" style="187" customWidth="1"/>
    <col min="7162" max="7162" width="26" style="187" customWidth="1"/>
    <col min="7163" max="7163" width="80.28515625" style="187" customWidth="1"/>
    <col min="7164" max="7164" width="11.7109375" style="187" customWidth="1"/>
    <col min="7165" max="7166" width="10.85546875" style="187" customWidth="1"/>
    <col min="7167" max="7416" width="8.85546875" style="187"/>
    <col min="7417" max="7417" width="3.85546875" style="187" customWidth="1"/>
    <col min="7418" max="7418" width="26" style="187" customWidth="1"/>
    <col min="7419" max="7419" width="80.28515625" style="187" customWidth="1"/>
    <col min="7420" max="7420" width="11.7109375" style="187" customWidth="1"/>
    <col min="7421" max="7422" width="10.85546875" style="187" customWidth="1"/>
    <col min="7423" max="7672" width="8.85546875" style="187"/>
    <col min="7673" max="7673" width="3.85546875" style="187" customWidth="1"/>
    <col min="7674" max="7674" width="26" style="187" customWidth="1"/>
    <col min="7675" max="7675" width="80.28515625" style="187" customWidth="1"/>
    <col min="7676" max="7676" width="11.7109375" style="187" customWidth="1"/>
    <col min="7677" max="7678" width="10.85546875" style="187" customWidth="1"/>
    <col min="7679" max="7928" width="8.85546875" style="187"/>
    <col min="7929" max="7929" width="3.85546875" style="187" customWidth="1"/>
    <col min="7930" max="7930" width="26" style="187" customWidth="1"/>
    <col min="7931" max="7931" width="80.28515625" style="187" customWidth="1"/>
    <col min="7932" max="7932" width="11.7109375" style="187" customWidth="1"/>
    <col min="7933" max="7934" width="10.85546875" style="187" customWidth="1"/>
    <col min="7935" max="8184" width="8.85546875" style="187"/>
    <col min="8185" max="8185" width="3.85546875" style="187" customWidth="1"/>
    <col min="8186" max="8186" width="26" style="187" customWidth="1"/>
    <col min="8187" max="8187" width="80.28515625" style="187" customWidth="1"/>
    <col min="8188" max="8188" width="11.7109375" style="187" customWidth="1"/>
    <col min="8189" max="8190" width="10.85546875" style="187" customWidth="1"/>
    <col min="8191" max="8440" width="8.85546875" style="187"/>
    <col min="8441" max="8441" width="3.85546875" style="187" customWidth="1"/>
    <col min="8442" max="8442" width="26" style="187" customWidth="1"/>
    <col min="8443" max="8443" width="80.28515625" style="187" customWidth="1"/>
    <col min="8444" max="8444" width="11.7109375" style="187" customWidth="1"/>
    <col min="8445" max="8446" width="10.85546875" style="187" customWidth="1"/>
    <col min="8447" max="8696" width="8.85546875" style="187"/>
    <col min="8697" max="8697" width="3.85546875" style="187" customWidth="1"/>
    <col min="8698" max="8698" width="26" style="187" customWidth="1"/>
    <col min="8699" max="8699" width="80.28515625" style="187" customWidth="1"/>
    <col min="8700" max="8700" width="11.7109375" style="187" customWidth="1"/>
    <col min="8701" max="8702" width="10.85546875" style="187" customWidth="1"/>
    <col min="8703" max="8952" width="8.85546875" style="187"/>
    <col min="8953" max="8953" width="3.85546875" style="187" customWidth="1"/>
    <col min="8954" max="8954" width="26" style="187" customWidth="1"/>
    <col min="8955" max="8955" width="80.28515625" style="187" customWidth="1"/>
    <col min="8956" max="8956" width="11.7109375" style="187" customWidth="1"/>
    <col min="8957" max="8958" width="10.85546875" style="187" customWidth="1"/>
    <col min="8959" max="9208" width="8.85546875" style="187"/>
    <col min="9209" max="9209" width="3.85546875" style="187" customWidth="1"/>
    <col min="9210" max="9210" width="26" style="187" customWidth="1"/>
    <col min="9211" max="9211" width="80.28515625" style="187" customWidth="1"/>
    <col min="9212" max="9212" width="11.7109375" style="187" customWidth="1"/>
    <col min="9213" max="9214" width="10.85546875" style="187" customWidth="1"/>
    <col min="9215" max="9464" width="8.85546875" style="187"/>
    <col min="9465" max="9465" width="3.85546875" style="187" customWidth="1"/>
    <col min="9466" max="9466" width="26" style="187" customWidth="1"/>
    <col min="9467" max="9467" width="80.28515625" style="187" customWidth="1"/>
    <col min="9468" max="9468" width="11.7109375" style="187" customWidth="1"/>
    <col min="9469" max="9470" width="10.85546875" style="187" customWidth="1"/>
    <col min="9471" max="9720" width="8.85546875" style="187"/>
    <col min="9721" max="9721" width="3.85546875" style="187" customWidth="1"/>
    <col min="9722" max="9722" width="26" style="187" customWidth="1"/>
    <col min="9723" max="9723" width="80.28515625" style="187" customWidth="1"/>
    <col min="9724" max="9724" width="11.7109375" style="187" customWidth="1"/>
    <col min="9725" max="9726" width="10.85546875" style="187" customWidth="1"/>
    <col min="9727" max="9976" width="8.85546875" style="187"/>
    <col min="9977" max="9977" width="3.85546875" style="187" customWidth="1"/>
    <col min="9978" max="9978" width="26" style="187" customWidth="1"/>
    <col min="9979" max="9979" width="80.28515625" style="187" customWidth="1"/>
    <col min="9980" max="9980" width="11.7109375" style="187" customWidth="1"/>
    <col min="9981" max="9982" width="10.85546875" style="187" customWidth="1"/>
    <col min="9983" max="10232" width="8.85546875" style="187"/>
    <col min="10233" max="10233" width="3.85546875" style="187" customWidth="1"/>
    <col min="10234" max="10234" width="26" style="187" customWidth="1"/>
    <col min="10235" max="10235" width="80.28515625" style="187" customWidth="1"/>
    <col min="10236" max="10236" width="11.7109375" style="187" customWidth="1"/>
    <col min="10237" max="10238" width="10.85546875" style="187" customWidth="1"/>
    <col min="10239" max="10488" width="8.85546875" style="187"/>
    <col min="10489" max="10489" width="3.85546875" style="187" customWidth="1"/>
    <col min="10490" max="10490" width="26" style="187" customWidth="1"/>
    <col min="10491" max="10491" width="80.28515625" style="187" customWidth="1"/>
    <col min="10492" max="10492" width="11.7109375" style="187" customWidth="1"/>
    <col min="10493" max="10494" width="10.85546875" style="187" customWidth="1"/>
    <col min="10495" max="10744" width="8.85546875" style="187"/>
    <col min="10745" max="10745" width="3.85546875" style="187" customWidth="1"/>
    <col min="10746" max="10746" width="26" style="187" customWidth="1"/>
    <col min="10747" max="10747" width="80.28515625" style="187" customWidth="1"/>
    <col min="10748" max="10748" width="11.7109375" style="187" customWidth="1"/>
    <col min="10749" max="10750" width="10.85546875" style="187" customWidth="1"/>
    <col min="10751" max="11000" width="8.85546875" style="187"/>
    <col min="11001" max="11001" width="3.85546875" style="187" customWidth="1"/>
    <col min="11002" max="11002" width="26" style="187" customWidth="1"/>
    <col min="11003" max="11003" width="80.28515625" style="187" customWidth="1"/>
    <col min="11004" max="11004" width="11.7109375" style="187" customWidth="1"/>
    <col min="11005" max="11006" width="10.85546875" style="187" customWidth="1"/>
    <col min="11007" max="11256" width="8.85546875" style="187"/>
    <col min="11257" max="11257" width="3.85546875" style="187" customWidth="1"/>
    <col min="11258" max="11258" width="26" style="187" customWidth="1"/>
    <col min="11259" max="11259" width="80.28515625" style="187" customWidth="1"/>
    <col min="11260" max="11260" width="11.7109375" style="187" customWidth="1"/>
    <col min="11261" max="11262" width="10.85546875" style="187" customWidth="1"/>
    <col min="11263" max="11512" width="8.85546875" style="187"/>
    <col min="11513" max="11513" width="3.85546875" style="187" customWidth="1"/>
    <col min="11514" max="11514" width="26" style="187" customWidth="1"/>
    <col min="11515" max="11515" width="80.28515625" style="187" customWidth="1"/>
    <col min="11516" max="11516" width="11.7109375" style="187" customWidth="1"/>
    <col min="11517" max="11518" width="10.85546875" style="187" customWidth="1"/>
    <col min="11519" max="11768" width="8.85546875" style="187"/>
    <col min="11769" max="11769" width="3.85546875" style="187" customWidth="1"/>
    <col min="11770" max="11770" width="26" style="187" customWidth="1"/>
    <col min="11771" max="11771" width="80.28515625" style="187" customWidth="1"/>
    <col min="11772" max="11772" width="11.7109375" style="187" customWidth="1"/>
    <col min="11773" max="11774" width="10.85546875" style="187" customWidth="1"/>
    <col min="11775" max="12024" width="8.85546875" style="187"/>
    <col min="12025" max="12025" width="3.85546875" style="187" customWidth="1"/>
    <col min="12026" max="12026" width="26" style="187" customWidth="1"/>
    <col min="12027" max="12027" width="80.28515625" style="187" customWidth="1"/>
    <col min="12028" max="12028" width="11.7109375" style="187" customWidth="1"/>
    <col min="12029" max="12030" width="10.85546875" style="187" customWidth="1"/>
    <col min="12031" max="12280" width="8.85546875" style="187"/>
    <col min="12281" max="12281" width="3.85546875" style="187" customWidth="1"/>
    <col min="12282" max="12282" width="26" style="187" customWidth="1"/>
    <col min="12283" max="12283" width="80.28515625" style="187" customWidth="1"/>
    <col min="12284" max="12284" width="11.7109375" style="187" customWidth="1"/>
    <col min="12285" max="12286" width="10.85546875" style="187" customWidth="1"/>
    <col min="12287" max="12536" width="8.85546875" style="187"/>
    <col min="12537" max="12537" width="3.85546875" style="187" customWidth="1"/>
    <col min="12538" max="12538" width="26" style="187" customWidth="1"/>
    <col min="12539" max="12539" width="80.28515625" style="187" customWidth="1"/>
    <col min="12540" max="12540" width="11.7109375" style="187" customWidth="1"/>
    <col min="12541" max="12542" width="10.85546875" style="187" customWidth="1"/>
    <col min="12543" max="12792" width="8.85546875" style="187"/>
    <col min="12793" max="12793" width="3.85546875" style="187" customWidth="1"/>
    <col min="12794" max="12794" width="26" style="187" customWidth="1"/>
    <col min="12795" max="12795" width="80.28515625" style="187" customWidth="1"/>
    <col min="12796" max="12796" width="11.7109375" style="187" customWidth="1"/>
    <col min="12797" max="12798" width="10.85546875" style="187" customWidth="1"/>
    <col min="12799" max="13048" width="8.85546875" style="187"/>
    <col min="13049" max="13049" width="3.85546875" style="187" customWidth="1"/>
    <col min="13050" max="13050" width="26" style="187" customWidth="1"/>
    <col min="13051" max="13051" width="80.28515625" style="187" customWidth="1"/>
    <col min="13052" max="13052" width="11.7109375" style="187" customWidth="1"/>
    <col min="13053" max="13054" width="10.85546875" style="187" customWidth="1"/>
    <col min="13055" max="13304" width="8.85546875" style="187"/>
    <col min="13305" max="13305" width="3.85546875" style="187" customWidth="1"/>
    <col min="13306" max="13306" width="26" style="187" customWidth="1"/>
    <col min="13307" max="13307" width="80.28515625" style="187" customWidth="1"/>
    <col min="13308" max="13308" width="11.7109375" style="187" customWidth="1"/>
    <col min="13309" max="13310" width="10.85546875" style="187" customWidth="1"/>
    <col min="13311" max="13560" width="8.85546875" style="187"/>
    <col min="13561" max="13561" width="3.85546875" style="187" customWidth="1"/>
    <col min="13562" max="13562" width="26" style="187" customWidth="1"/>
    <col min="13563" max="13563" width="80.28515625" style="187" customWidth="1"/>
    <col min="13564" max="13564" width="11.7109375" style="187" customWidth="1"/>
    <col min="13565" max="13566" width="10.85546875" style="187" customWidth="1"/>
    <col min="13567" max="13816" width="8.85546875" style="187"/>
    <col min="13817" max="13817" width="3.85546875" style="187" customWidth="1"/>
    <col min="13818" max="13818" width="26" style="187" customWidth="1"/>
    <col min="13819" max="13819" width="80.28515625" style="187" customWidth="1"/>
    <col min="13820" max="13820" width="11.7109375" style="187" customWidth="1"/>
    <col min="13821" max="13822" width="10.85546875" style="187" customWidth="1"/>
    <col min="13823" max="14072" width="8.85546875" style="187"/>
    <col min="14073" max="14073" width="3.85546875" style="187" customWidth="1"/>
    <col min="14074" max="14074" width="26" style="187" customWidth="1"/>
    <col min="14075" max="14075" width="80.28515625" style="187" customWidth="1"/>
    <col min="14076" max="14076" width="11.7109375" style="187" customWidth="1"/>
    <col min="14077" max="14078" width="10.85546875" style="187" customWidth="1"/>
    <col min="14079" max="14328" width="8.85546875" style="187"/>
    <col min="14329" max="14329" width="3.85546875" style="187" customWidth="1"/>
    <col min="14330" max="14330" width="26" style="187" customWidth="1"/>
    <col min="14331" max="14331" width="80.28515625" style="187" customWidth="1"/>
    <col min="14332" max="14332" width="11.7109375" style="187" customWidth="1"/>
    <col min="14333" max="14334" width="10.85546875" style="187" customWidth="1"/>
    <col min="14335" max="14584" width="8.85546875" style="187"/>
    <col min="14585" max="14585" width="3.85546875" style="187" customWidth="1"/>
    <col min="14586" max="14586" width="26" style="187" customWidth="1"/>
    <col min="14587" max="14587" width="80.28515625" style="187" customWidth="1"/>
    <col min="14588" max="14588" width="11.7109375" style="187" customWidth="1"/>
    <col min="14589" max="14590" width="10.85546875" style="187" customWidth="1"/>
    <col min="14591" max="14840" width="8.85546875" style="187"/>
    <col min="14841" max="14841" width="3.85546875" style="187" customWidth="1"/>
    <col min="14842" max="14842" width="26" style="187" customWidth="1"/>
    <col min="14843" max="14843" width="80.28515625" style="187" customWidth="1"/>
    <col min="14844" max="14844" width="11.7109375" style="187" customWidth="1"/>
    <col min="14845" max="14846" width="10.85546875" style="187" customWidth="1"/>
    <col min="14847" max="15096" width="8.85546875" style="187"/>
    <col min="15097" max="15097" width="3.85546875" style="187" customWidth="1"/>
    <col min="15098" max="15098" width="26" style="187" customWidth="1"/>
    <col min="15099" max="15099" width="80.28515625" style="187" customWidth="1"/>
    <col min="15100" max="15100" width="11.7109375" style="187" customWidth="1"/>
    <col min="15101" max="15102" width="10.85546875" style="187" customWidth="1"/>
    <col min="15103" max="15352" width="8.85546875" style="187"/>
    <col min="15353" max="15353" width="3.85546875" style="187" customWidth="1"/>
    <col min="15354" max="15354" width="26" style="187" customWidth="1"/>
    <col min="15355" max="15355" width="80.28515625" style="187" customWidth="1"/>
    <col min="15356" max="15356" width="11.7109375" style="187" customWidth="1"/>
    <col min="15357" max="15358" width="10.85546875" style="187" customWidth="1"/>
    <col min="15359" max="15608" width="8.85546875" style="187"/>
    <col min="15609" max="15609" width="3.85546875" style="187" customWidth="1"/>
    <col min="15610" max="15610" width="26" style="187" customWidth="1"/>
    <col min="15611" max="15611" width="80.28515625" style="187" customWidth="1"/>
    <col min="15612" max="15612" width="11.7109375" style="187" customWidth="1"/>
    <col min="15613" max="15614" width="10.85546875" style="187" customWidth="1"/>
    <col min="15615" max="15864" width="8.85546875" style="187"/>
    <col min="15865" max="15865" width="3.85546875" style="187" customWidth="1"/>
    <col min="15866" max="15866" width="26" style="187" customWidth="1"/>
    <col min="15867" max="15867" width="80.28515625" style="187" customWidth="1"/>
    <col min="15868" max="15868" width="11.7109375" style="187" customWidth="1"/>
    <col min="15869" max="15870" width="10.85546875" style="187" customWidth="1"/>
    <col min="15871" max="16120" width="8.85546875" style="187"/>
    <col min="16121" max="16121" width="3.85546875" style="187" customWidth="1"/>
    <col min="16122" max="16122" width="26" style="187" customWidth="1"/>
    <col min="16123" max="16123" width="80.28515625" style="187" customWidth="1"/>
    <col min="16124" max="16124" width="11.7109375" style="187" customWidth="1"/>
    <col min="16125" max="16126" width="10.85546875" style="187" customWidth="1"/>
    <col min="16127" max="16384" width="8.85546875" style="187"/>
  </cols>
  <sheetData>
    <row r="1" spans="1:11" s="3" customFormat="1" ht="12" x14ac:dyDescent="0.2">
      <c r="A1" s="3" t="s">
        <v>64</v>
      </c>
      <c r="B1" s="5"/>
      <c r="C1" s="6"/>
      <c r="F1" s="6"/>
      <c r="G1" s="7" t="s">
        <v>0</v>
      </c>
    </row>
    <row r="2" spans="1:11" s="3" customFormat="1" ht="12" x14ac:dyDescent="0.2">
      <c r="A2" s="3" t="s">
        <v>3</v>
      </c>
      <c r="B2" s="5"/>
      <c r="C2" s="6"/>
      <c r="F2" s="6"/>
      <c r="G2" s="7" t="s">
        <v>2</v>
      </c>
    </row>
    <row r="3" spans="1:11" s="3" customFormat="1" ht="12" x14ac:dyDescent="0.2">
      <c r="B3" s="5"/>
      <c r="C3" s="6"/>
      <c r="F3" s="6"/>
      <c r="G3" s="7" t="s">
        <v>65</v>
      </c>
    </row>
    <row r="4" spans="1:11" ht="19.5" x14ac:dyDescent="0.25">
      <c r="D4" s="191" t="s">
        <v>214</v>
      </c>
      <c r="F4" s="192"/>
    </row>
    <row r="5" spans="1:11" s="193" customFormat="1" ht="25.5" customHeight="1" x14ac:dyDescent="0.25">
      <c r="A5" s="194" t="s">
        <v>215</v>
      </c>
      <c r="B5" s="195"/>
      <c r="C5" s="196" t="s">
        <v>216</v>
      </c>
      <c r="D5" s="197" t="s">
        <v>217</v>
      </c>
      <c r="E5" s="197" t="s">
        <v>218</v>
      </c>
      <c r="F5" s="197" t="s">
        <v>10</v>
      </c>
      <c r="G5" s="198" t="s">
        <v>219</v>
      </c>
    </row>
    <row r="6" spans="1:11" s="193" customFormat="1" ht="19.5" customHeight="1" x14ac:dyDescent="0.25">
      <c r="A6" s="1152" t="s">
        <v>220</v>
      </c>
      <c r="B6" s="1153"/>
      <c r="C6" s="1153"/>
      <c r="D6" s="1153"/>
      <c r="E6" s="1153"/>
      <c r="F6" s="1153"/>
      <c r="G6" s="1154"/>
      <c r="I6" s="199"/>
      <c r="J6" s="199"/>
      <c r="K6" s="199"/>
    </row>
    <row r="7" spans="1:11" s="193" customFormat="1" ht="16.5" customHeight="1" x14ac:dyDescent="0.25">
      <c r="A7" s="200"/>
      <c r="B7" s="201"/>
      <c r="C7" s="202"/>
      <c r="D7" s="203" t="s">
        <v>221</v>
      </c>
      <c r="E7" s="204"/>
      <c r="F7" s="205"/>
      <c r="G7" s="1155" t="s">
        <v>222</v>
      </c>
      <c r="I7" s="206" t="s">
        <v>57</v>
      </c>
      <c r="J7" s="205"/>
      <c r="K7" s="199"/>
    </row>
    <row r="8" spans="1:11" s="193" customFormat="1" ht="16.5" customHeight="1" x14ac:dyDescent="0.25">
      <c r="A8" s="207">
        <v>1</v>
      </c>
      <c r="B8" s="1158"/>
      <c r="C8" s="209" t="s">
        <v>223</v>
      </c>
      <c r="D8" s="209" t="s">
        <v>224</v>
      </c>
      <c r="E8" s="209" t="s">
        <v>225</v>
      </c>
      <c r="F8" s="210">
        <f t="shared" ref="F8:F9" si="0">ROUND(J8+J8*100%,-2)</f>
        <v>5800</v>
      </c>
      <c r="G8" s="1156"/>
      <c r="I8" s="211" t="s">
        <v>57</v>
      </c>
      <c r="J8" s="211">
        <v>2890</v>
      </c>
      <c r="K8" s="199"/>
    </row>
    <row r="9" spans="1:11" s="193" customFormat="1" ht="16.5" customHeight="1" x14ac:dyDescent="0.25">
      <c r="A9" s="207">
        <f>A8+1</f>
        <v>2</v>
      </c>
      <c r="B9" s="1158"/>
      <c r="C9" s="209" t="s">
        <v>226</v>
      </c>
      <c r="D9" s="209" t="s">
        <v>227</v>
      </c>
      <c r="E9" s="209" t="s">
        <v>225</v>
      </c>
      <c r="F9" s="210">
        <f t="shared" si="0"/>
        <v>6600</v>
      </c>
      <c r="G9" s="1156"/>
      <c r="I9" s="211" t="s">
        <v>57</v>
      </c>
      <c r="J9" s="211">
        <v>3290</v>
      </c>
      <c r="K9" s="199"/>
    </row>
    <row r="10" spans="1:11" s="193" customFormat="1" ht="16.5" customHeight="1" x14ac:dyDescent="0.25">
      <c r="A10" s="207"/>
      <c r="B10" s="208"/>
      <c r="C10" s="212"/>
      <c r="D10" s="213" t="s">
        <v>228</v>
      </c>
      <c r="E10" s="214"/>
      <c r="F10" s="215"/>
      <c r="G10" s="1156"/>
      <c r="I10" s="211" t="s">
        <v>57</v>
      </c>
      <c r="J10" s="215"/>
      <c r="K10" s="199"/>
    </row>
    <row r="11" spans="1:11" s="193" customFormat="1" ht="16.5" customHeight="1" x14ac:dyDescent="0.25">
      <c r="A11" s="207">
        <f>A9+1</f>
        <v>3</v>
      </c>
      <c r="B11" s="1158"/>
      <c r="C11" s="209" t="s">
        <v>229</v>
      </c>
      <c r="D11" s="209" t="s">
        <v>230</v>
      </c>
      <c r="E11" s="209" t="s">
        <v>225</v>
      </c>
      <c r="F11" s="210">
        <f t="shared" ref="F11:F20" si="1">ROUND(J11+J11*100%,-2)</f>
        <v>4700</v>
      </c>
      <c r="G11" s="1156"/>
      <c r="I11" s="211" t="s">
        <v>57</v>
      </c>
      <c r="J11" s="211">
        <v>2350</v>
      </c>
      <c r="K11" s="199"/>
    </row>
    <row r="12" spans="1:11" s="193" customFormat="1" ht="16.5" customHeight="1" x14ac:dyDescent="0.25">
      <c r="A12" s="207">
        <f t="shared" ref="A12:A13" si="2">A11+1</f>
        <v>4</v>
      </c>
      <c r="B12" s="1158"/>
      <c r="C12" s="209" t="s">
        <v>231</v>
      </c>
      <c r="D12" s="209" t="s">
        <v>232</v>
      </c>
      <c r="E12" s="209" t="s">
        <v>225</v>
      </c>
      <c r="F12" s="210">
        <f t="shared" si="1"/>
        <v>6900</v>
      </c>
      <c r="G12" s="1156"/>
      <c r="I12" s="211" t="s">
        <v>57</v>
      </c>
      <c r="J12" s="211">
        <v>3460</v>
      </c>
      <c r="K12" s="199"/>
    </row>
    <row r="13" spans="1:11" s="193" customFormat="1" ht="16.5" customHeight="1" x14ac:dyDescent="0.25">
      <c r="A13" s="207">
        <f t="shared" si="2"/>
        <v>5</v>
      </c>
      <c r="B13" s="1158"/>
      <c r="C13" s="209" t="s">
        <v>233</v>
      </c>
      <c r="D13" s="209" t="s">
        <v>234</v>
      </c>
      <c r="E13" s="209" t="s">
        <v>225</v>
      </c>
      <c r="F13" s="210">
        <f t="shared" si="1"/>
        <v>6600</v>
      </c>
      <c r="G13" s="1156"/>
      <c r="I13" s="211" t="s">
        <v>57</v>
      </c>
      <c r="J13" s="211">
        <v>3290</v>
      </c>
      <c r="K13" s="199"/>
    </row>
    <row r="14" spans="1:11" s="193" customFormat="1" ht="16.5" customHeight="1" x14ac:dyDescent="0.25">
      <c r="A14" s="207"/>
      <c r="B14" s="208"/>
      <c r="C14" s="209"/>
      <c r="D14" s="216" t="s">
        <v>235</v>
      </c>
      <c r="E14" s="209"/>
      <c r="F14" s="211"/>
      <c r="G14" s="1156"/>
      <c r="I14" s="211" t="s">
        <v>57</v>
      </c>
      <c r="J14" s="211"/>
      <c r="K14" s="199"/>
    </row>
    <row r="15" spans="1:11" ht="16.5" customHeight="1" x14ac:dyDescent="0.25">
      <c r="A15" s="207">
        <f>A13+1</f>
        <v>6</v>
      </c>
      <c r="B15" s="1159"/>
      <c r="C15" s="209" t="s">
        <v>236</v>
      </c>
      <c r="D15" s="209" t="s">
        <v>237</v>
      </c>
      <c r="E15" s="209" t="s">
        <v>225</v>
      </c>
      <c r="F15" s="210">
        <f t="shared" si="1"/>
        <v>1900</v>
      </c>
      <c r="G15" s="1156"/>
      <c r="I15" s="211" t="s">
        <v>57</v>
      </c>
      <c r="J15" s="211">
        <v>960</v>
      </c>
      <c r="K15" s="218"/>
    </row>
    <row r="16" spans="1:11" ht="16.5" customHeight="1" x14ac:dyDescent="0.25">
      <c r="A16" s="207">
        <f t="shared" ref="A16:A20" si="3">A15+1</f>
        <v>7</v>
      </c>
      <c r="B16" s="1159"/>
      <c r="C16" s="209" t="s">
        <v>238</v>
      </c>
      <c r="D16" s="209" t="s">
        <v>239</v>
      </c>
      <c r="E16" s="209" t="s">
        <v>225</v>
      </c>
      <c r="F16" s="210">
        <f t="shared" si="1"/>
        <v>2300</v>
      </c>
      <c r="G16" s="1156"/>
      <c r="I16" s="211" t="s">
        <v>57</v>
      </c>
      <c r="J16" s="211">
        <v>1160</v>
      </c>
      <c r="K16" s="218"/>
    </row>
    <row r="17" spans="1:11" ht="16.5" customHeight="1" x14ac:dyDescent="0.25">
      <c r="A17" s="207">
        <f t="shared" si="3"/>
        <v>8</v>
      </c>
      <c r="B17" s="1159"/>
      <c r="C17" s="209" t="s">
        <v>240</v>
      </c>
      <c r="D17" s="209" t="s">
        <v>241</v>
      </c>
      <c r="E17" s="209" t="s">
        <v>225</v>
      </c>
      <c r="F17" s="210">
        <f t="shared" si="1"/>
        <v>2300</v>
      </c>
      <c r="G17" s="1156"/>
      <c r="I17" s="211" t="s">
        <v>57</v>
      </c>
      <c r="J17" s="211">
        <v>1140</v>
      </c>
      <c r="K17" s="218"/>
    </row>
    <row r="18" spans="1:11" ht="16.5" customHeight="1" x14ac:dyDescent="0.25">
      <c r="A18" s="207">
        <f t="shared" si="3"/>
        <v>9</v>
      </c>
      <c r="B18" s="1159"/>
      <c r="C18" s="209" t="s">
        <v>242</v>
      </c>
      <c r="D18" s="209" t="s">
        <v>243</v>
      </c>
      <c r="E18" s="209" t="s">
        <v>244</v>
      </c>
      <c r="F18" s="210">
        <f t="shared" si="1"/>
        <v>1300</v>
      </c>
      <c r="G18" s="1156"/>
      <c r="I18" s="211" t="s">
        <v>57</v>
      </c>
      <c r="J18" s="211">
        <v>670</v>
      </c>
      <c r="K18" s="218"/>
    </row>
    <row r="19" spans="1:11" ht="16.5" customHeight="1" x14ac:dyDescent="0.25">
      <c r="A19" s="207">
        <f t="shared" si="3"/>
        <v>10</v>
      </c>
      <c r="B19" s="1159"/>
      <c r="C19" s="209" t="s">
        <v>245</v>
      </c>
      <c r="D19" s="209" t="s">
        <v>246</v>
      </c>
      <c r="E19" s="209" t="s">
        <v>244</v>
      </c>
      <c r="F19" s="210">
        <f t="shared" si="1"/>
        <v>1600</v>
      </c>
      <c r="G19" s="1156"/>
      <c r="I19" s="211" t="s">
        <v>57</v>
      </c>
      <c r="J19" s="211">
        <v>810</v>
      </c>
      <c r="K19" s="218"/>
    </row>
    <row r="20" spans="1:11" ht="16.5" customHeight="1" x14ac:dyDescent="0.25">
      <c r="A20" s="219">
        <f t="shared" si="3"/>
        <v>11</v>
      </c>
      <c r="B20" s="1160"/>
      <c r="C20" s="221" t="s">
        <v>247</v>
      </c>
      <c r="D20" s="221" t="s">
        <v>248</v>
      </c>
      <c r="E20" s="221" t="s">
        <v>244</v>
      </c>
      <c r="F20" s="210">
        <f t="shared" si="1"/>
        <v>1600</v>
      </c>
      <c r="G20" s="1157"/>
      <c r="I20" s="222" t="s">
        <v>57</v>
      </c>
      <c r="J20" s="222">
        <v>810</v>
      </c>
      <c r="K20" s="218"/>
    </row>
    <row r="21" spans="1:11" s="193" customFormat="1" ht="16.5" customHeight="1" x14ac:dyDescent="0.25">
      <c r="A21" s="200"/>
      <c r="B21" s="201"/>
      <c r="C21" s="202"/>
      <c r="D21" s="203" t="s">
        <v>249</v>
      </c>
      <c r="E21" s="204"/>
      <c r="F21" s="205"/>
      <c r="G21" s="1155" t="s">
        <v>222</v>
      </c>
      <c r="I21" s="206" t="s">
        <v>57</v>
      </c>
      <c r="J21" s="205"/>
      <c r="K21" s="199"/>
    </row>
    <row r="22" spans="1:11" s="193" customFormat="1" ht="16.5" customHeight="1" x14ac:dyDescent="0.25">
      <c r="A22" s="207">
        <f>A20+1</f>
        <v>12</v>
      </c>
      <c r="B22" s="1158"/>
      <c r="C22" s="209" t="s">
        <v>250</v>
      </c>
      <c r="D22" s="209" t="s">
        <v>251</v>
      </c>
      <c r="E22" s="209" t="s">
        <v>225</v>
      </c>
      <c r="F22" s="210">
        <f t="shared" ref="F22:F25" si="4">ROUND(J22+J22*110%,-2)</f>
        <v>4700</v>
      </c>
      <c r="G22" s="1156"/>
      <c r="I22" s="211" t="s">
        <v>57</v>
      </c>
      <c r="J22" s="211">
        <v>2230</v>
      </c>
      <c r="K22" s="199"/>
    </row>
    <row r="23" spans="1:11" s="193" customFormat="1" ht="16.5" customHeight="1" x14ac:dyDescent="0.25">
      <c r="A23" s="207">
        <f t="shared" ref="A23:A28" si="5">A22+1</f>
        <v>13</v>
      </c>
      <c r="B23" s="1158"/>
      <c r="C23" s="209" t="s">
        <v>252</v>
      </c>
      <c r="D23" s="209" t="s">
        <v>253</v>
      </c>
      <c r="E23" s="209" t="s">
        <v>225</v>
      </c>
      <c r="F23" s="210">
        <f t="shared" si="4"/>
        <v>0</v>
      </c>
      <c r="G23" s="1156"/>
      <c r="I23" s="211" t="s">
        <v>57</v>
      </c>
      <c r="J23" s="215"/>
      <c r="K23" s="199"/>
    </row>
    <row r="24" spans="1:11" s="193" customFormat="1" ht="16.5" customHeight="1" x14ac:dyDescent="0.25">
      <c r="A24" s="207">
        <f t="shared" si="5"/>
        <v>14</v>
      </c>
      <c r="B24" s="208"/>
      <c r="C24" s="212"/>
      <c r="D24" s="213" t="s">
        <v>254</v>
      </c>
      <c r="E24" s="214"/>
      <c r="F24" s="215"/>
      <c r="G24" s="1156"/>
      <c r="I24" s="211" t="s">
        <v>57</v>
      </c>
      <c r="J24" s="211">
        <v>2890</v>
      </c>
      <c r="K24" s="199"/>
    </row>
    <row r="25" spans="1:11" s="193" customFormat="1" ht="16.5" customHeight="1" x14ac:dyDescent="0.25">
      <c r="A25" s="207">
        <f t="shared" si="5"/>
        <v>15</v>
      </c>
      <c r="B25" s="208"/>
      <c r="C25" s="209" t="s">
        <v>255</v>
      </c>
      <c r="D25" s="209" t="s">
        <v>256</v>
      </c>
      <c r="E25" s="209" t="s">
        <v>225</v>
      </c>
      <c r="F25" s="210">
        <f t="shared" si="4"/>
        <v>0</v>
      </c>
      <c r="G25" s="1156"/>
      <c r="I25" s="211" t="s">
        <v>57</v>
      </c>
      <c r="J25" s="211"/>
      <c r="K25" s="199"/>
    </row>
    <row r="26" spans="1:11" s="193" customFormat="1" ht="16.5" customHeight="1" x14ac:dyDescent="0.25">
      <c r="A26" s="207">
        <f t="shared" si="5"/>
        <v>16</v>
      </c>
      <c r="B26" s="208"/>
      <c r="C26" s="209"/>
      <c r="D26" s="216" t="s">
        <v>235</v>
      </c>
      <c r="E26" s="209"/>
      <c r="F26" s="211"/>
      <c r="G26" s="1156"/>
      <c r="I26" s="211" t="s">
        <v>57</v>
      </c>
      <c r="J26" s="211">
        <v>960</v>
      </c>
      <c r="K26" s="199"/>
    </row>
    <row r="27" spans="1:11" ht="16.5" customHeight="1" x14ac:dyDescent="0.25">
      <c r="A27" s="207">
        <f t="shared" si="5"/>
        <v>17</v>
      </c>
      <c r="B27" s="217"/>
      <c r="C27" s="209" t="s">
        <v>257</v>
      </c>
      <c r="D27" s="209" t="s">
        <v>258</v>
      </c>
      <c r="E27" s="209" t="s">
        <v>225</v>
      </c>
      <c r="F27" s="210">
        <f t="shared" ref="F27:F28" si="6">ROUND(J27+J27*110%,-3)</f>
        <v>1000</v>
      </c>
      <c r="G27" s="1156"/>
      <c r="I27" s="222" t="s">
        <v>57</v>
      </c>
      <c r="J27" s="222">
        <v>670</v>
      </c>
      <c r="K27" s="218"/>
    </row>
    <row r="28" spans="1:11" ht="16.5" customHeight="1" x14ac:dyDescent="0.25">
      <c r="A28" s="219">
        <f t="shared" si="5"/>
        <v>18</v>
      </c>
      <c r="B28" s="220"/>
      <c r="C28" s="221" t="s">
        <v>259</v>
      </c>
      <c r="D28" s="221" t="s">
        <v>260</v>
      </c>
      <c r="E28" s="221" t="s">
        <v>244</v>
      </c>
      <c r="F28" s="210">
        <f t="shared" si="6"/>
        <v>1000</v>
      </c>
      <c r="G28" s="1157"/>
      <c r="I28" s="223" t="s">
        <v>57</v>
      </c>
      <c r="J28" s="223">
        <v>440</v>
      </c>
      <c r="K28" s="218"/>
    </row>
    <row r="29" spans="1:11" s="193" customFormat="1" ht="16.5" customHeight="1" x14ac:dyDescent="0.25">
      <c r="A29" s="200"/>
      <c r="B29" s="201"/>
      <c r="C29" s="224"/>
      <c r="D29" s="203" t="s">
        <v>261</v>
      </c>
      <c r="E29" s="224"/>
      <c r="F29" s="206"/>
      <c r="G29" s="1161" t="s">
        <v>222</v>
      </c>
      <c r="I29" s="223" t="s">
        <v>57</v>
      </c>
      <c r="J29" s="223"/>
      <c r="K29" s="199"/>
    </row>
    <row r="30" spans="1:11" ht="16.5" customHeight="1" x14ac:dyDescent="0.25">
      <c r="A30" s="207">
        <f>A28+1</f>
        <v>19</v>
      </c>
      <c r="B30" s="217"/>
      <c r="C30" s="209" t="s">
        <v>262</v>
      </c>
      <c r="D30" s="209" t="s">
        <v>263</v>
      </c>
      <c r="E30" s="209" t="s">
        <v>225</v>
      </c>
      <c r="F30" s="210">
        <f>ROUND(J30+J30*110%,-2)</f>
        <v>5100</v>
      </c>
      <c r="G30" s="1162"/>
      <c r="I30" s="223" t="s">
        <v>57</v>
      </c>
      <c r="J30" s="223">
        <v>2450</v>
      </c>
      <c r="K30" s="218"/>
    </row>
    <row r="31" spans="1:11" s="193" customFormat="1" ht="16.5" customHeight="1" x14ac:dyDescent="0.25">
      <c r="A31" s="207">
        <f t="shared" ref="A31:A37" si="7">A30+1</f>
        <v>20</v>
      </c>
      <c r="B31" s="208"/>
      <c r="C31" s="209"/>
      <c r="D31" s="216" t="s">
        <v>235</v>
      </c>
      <c r="E31" s="209"/>
      <c r="F31" s="211"/>
      <c r="G31" s="1162"/>
      <c r="I31" s="223" t="s">
        <v>57</v>
      </c>
      <c r="J31" s="223"/>
      <c r="K31" s="199"/>
    </row>
    <row r="32" spans="1:11" ht="16.5" customHeight="1" x14ac:dyDescent="0.25">
      <c r="A32" s="207">
        <f t="shared" si="7"/>
        <v>21</v>
      </c>
      <c r="B32" s="217"/>
      <c r="C32" s="209" t="s">
        <v>264</v>
      </c>
      <c r="D32" s="209" t="s">
        <v>265</v>
      </c>
      <c r="E32" s="209" t="s">
        <v>225</v>
      </c>
      <c r="F32" s="210">
        <f t="shared" ref="F32:F33" si="8">ROUND(J32+J32*90%,-3)</f>
        <v>2000</v>
      </c>
      <c r="G32" s="1162"/>
      <c r="I32" s="223" t="s">
        <v>57</v>
      </c>
      <c r="J32" s="223">
        <v>820</v>
      </c>
      <c r="K32" s="218"/>
    </row>
    <row r="33" spans="1:11" ht="16.5" customHeight="1" x14ac:dyDescent="0.25">
      <c r="A33" s="219">
        <f t="shared" si="7"/>
        <v>22</v>
      </c>
      <c r="B33" s="220"/>
      <c r="C33" s="221" t="s">
        <v>266</v>
      </c>
      <c r="D33" s="221" t="s">
        <v>267</v>
      </c>
      <c r="E33" s="221" t="s">
        <v>244</v>
      </c>
      <c r="F33" s="210">
        <f t="shared" si="8"/>
        <v>1000</v>
      </c>
      <c r="G33" s="1163"/>
      <c r="I33" s="223" t="s">
        <v>57</v>
      </c>
      <c r="J33" s="223">
        <v>530</v>
      </c>
      <c r="K33" s="218"/>
    </row>
    <row r="34" spans="1:11" s="193" customFormat="1" ht="16.5" customHeight="1" x14ac:dyDescent="0.25">
      <c r="A34" s="225"/>
      <c r="B34" s="226"/>
      <c r="C34" s="227"/>
      <c r="D34" s="228" t="s">
        <v>268</v>
      </c>
      <c r="E34" s="229"/>
      <c r="F34" s="229"/>
      <c r="G34" s="230"/>
      <c r="I34" s="231"/>
      <c r="J34" s="232"/>
      <c r="K34" s="199"/>
    </row>
    <row r="35" spans="1:11" s="193" customFormat="1" ht="16.5" customHeight="1" x14ac:dyDescent="0.25">
      <c r="A35" s="207">
        <v>23</v>
      </c>
      <c r="B35" s="1158"/>
      <c r="C35" s="209" t="s">
        <v>269</v>
      </c>
      <c r="D35" s="209" t="s">
        <v>270</v>
      </c>
      <c r="E35" s="209" t="s">
        <v>225</v>
      </c>
      <c r="F35" s="210">
        <f t="shared" ref="F35:F75" si="9">ROUND(J35+J35*110%,-2)</f>
        <v>5800</v>
      </c>
      <c r="G35" s="1162" t="s">
        <v>222</v>
      </c>
      <c r="I35" s="223" t="s">
        <v>57</v>
      </c>
      <c r="J35" s="223">
        <v>2780</v>
      </c>
      <c r="K35" s="199"/>
    </row>
    <row r="36" spans="1:11" s="193" customFormat="1" ht="16.5" customHeight="1" x14ac:dyDescent="0.25">
      <c r="A36" s="207">
        <f t="shared" si="7"/>
        <v>24</v>
      </c>
      <c r="B36" s="1158"/>
      <c r="C36" s="209" t="s">
        <v>271</v>
      </c>
      <c r="D36" s="209" t="s">
        <v>272</v>
      </c>
      <c r="E36" s="209" t="s">
        <v>225</v>
      </c>
      <c r="F36" s="210">
        <f t="shared" si="9"/>
        <v>7400</v>
      </c>
      <c r="G36" s="1162"/>
      <c r="I36" s="223" t="s">
        <v>57</v>
      </c>
      <c r="J36" s="223">
        <v>3520</v>
      </c>
      <c r="K36" s="199"/>
    </row>
    <row r="37" spans="1:11" s="193" customFormat="1" ht="16.5" customHeight="1" x14ac:dyDescent="0.25">
      <c r="A37" s="207">
        <f t="shared" si="7"/>
        <v>25</v>
      </c>
      <c r="B37" s="1158"/>
      <c r="C37" s="209" t="s">
        <v>273</v>
      </c>
      <c r="D37" s="209" t="s">
        <v>274</v>
      </c>
      <c r="E37" s="209" t="s">
        <v>225</v>
      </c>
      <c r="F37" s="210">
        <f t="shared" si="9"/>
        <v>5800</v>
      </c>
      <c r="G37" s="1162"/>
      <c r="I37" s="223" t="s">
        <v>57</v>
      </c>
      <c r="J37" s="223">
        <v>2780</v>
      </c>
      <c r="K37" s="199"/>
    </row>
    <row r="38" spans="1:11" s="193" customFormat="1" ht="16.5" customHeight="1" x14ac:dyDescent="0.25">
      <c r="A38" s="200"/>
      <c r="B38" s="201"/>
      <c r="C38" s="202"/>
      <c r="D38" s="203" t="s">
        <v>275</v>
      </c>
      <c r="E38" s="204"/>
      <c r="F38" s="205"/>
      <c r="G38" s="1161" t="s">
        <v>222</v>
      </c>
      <c r="I38" s="223" t="s">
        <v>57</v>
      </c>
      <c r="J38" s="231"/>
      <c r="K38" s="199"/>
    </row>
    <row r="39" spans="1:11" s="193" customFormat="1" ht="16.5" customHeight="1" x14ac:dyDescent="0.25">
      <c r="A39" s="207">
        <f>A37+1</f>
        <v>26</v>
      </c>
      <c r="B39" s="1158"/>
      <c r="C39" s="209" t="s">
        <v>276</v>
      </c>
      <c r="D39" s="209" t="s">
        <v>277</v>
      </c>
      <c r="E39" s="209" t="s">
        <v>225</v>
      </c>
      <c r="F39" s="210">
        <f t="shared" si="9"/>
        <v>7400</v>
      </c>
      <c r="G39" s="1162"/>
      <c r="I39" s="223" t="s">
        <v>57</v>
      </c>
      <c r="J39" s="223">
        <v>3520</v>
      </c>
      <c r="K39" s="199"/>
    </row>
    <row r="40" spans="1:11" s="193" customFormat="1" ht="16.5" customHeight="1" x14ac:dyDescent="0.25">
      <c r="A40" s="207">
        <f>A39+1</f>
        <v>27</v>
      </c>
      <c r="B40" s="1158"/>
      <c r="C40" s="209" t="s">
        <v>278</v>
      </c>
      <c r="D40" s="209" t="s">
        <v>279</v>
      </c>
      <c r="E40" s="209" t="s">
        <v>225</v>
      </c>
      <c r="F40" s="210">
        <f t="shared" si="9"/>
        <v>5800</v>
      </c>
      <c r="G40" s="1162"/>
      <c r="I40" s="223" t="s">
        <v>57</v>
      </c>
      <c r="J40" s="223">
        <v>2780</v>
      </c>
      <c r="K40" s="199"/>
    </row>
    <row r="41" spans="1:11" s="193" customFormat="1" ht="16.5" customHeight="1" x14ac:dyDescent="0.25">
      <c r="A41" s="200"/>
      <c r="B41" s="201"/>
      <c r="C41" s="202"/>
      <c r="D41" s="203" t="s">
        <v>280</v>
      </c>
      <c r="E41" s="204"/>
      <c r="F41" s="205"/>
      <c r="G41" s="1161" t="s">
        <v>222</v>
      </c>
      <c r="I41" s="223" t="s">
        <v>57</v>
      </c>
      <c r="J41" s="231"/>
      <c r="K41" s="199"/>
    </row>
    <row r="42" spans="1:11" s="193" customFormat="1" ht="16.5" customHeight="1" x14ac:dyDescent="0.25">
      <c r="A42" s="207">
        <f>A40+1</f>
        <v>28</v>
      </c>
      <c r="B42" s="1158"/>
      <c r="C42" s="209" t="s">
        <v>281</v>
      </c>
      <c r="D42" s="209" t="s">
        <v>282</v>
      </c>
      <c r="E42" s="209" t="s">
        <v>225</v>
      </c>
      <c r="F42" s="210">
        <f t="shared" si="9"/>
        <v>6100</v>
      </c>
      <c r="G42" s="1162"/>
      <c r="I42" s="223" t="s">
        <v>57</v>
      </c>
      <c r="J42" s="223">
        <v>2900</v>
      </c>
      <c r="K42" s="199"/>
    </row>
    <row r="43" spans="1:11" s="193" customFormat="1" ht="16.5" customHeight="1" x14ac:dyDescent="0.25">
      <c r="A43" s="207">
        <f t="shared" ref="A43:A44" si="10">A42+1</f>
        <v>29</v>
      </c>
      <c r="B43" s="1158"/>
      <c r="C43" s="209" t="s">
        <v>283</v>
      </c>
      <c r="D43" s="209" t="s">
        <v>284</v>
      </c>
      <c r="E43" s="209" t="s">
        <v>225</v>
      </c>
      <c r="F43" s="210">
        <f t="shared" si="9"/>
        <v>7900</v>
      </c>
      <c r="G43" s="1162"/>
      <c r="I43" s="223" t="s">
        <v>57</v>
      </c>
      <c r="J43" s="223">
        <v>3750</v>
      </c>
      <c r="K43" s="199"/>
    </row>
    <row r="44" spans="1:11" s="193" customFormat="1" ht="16.5" customHeight="1" x14ac:dyDescent="0.25">
      <c r="A44" s="207">
        <f t="shared" si="10"/>
        <v>30</v>
      </c>
      <c r="B44" s="1158"/>
      <c r="C44" s="209" t="s">
        <v>285</v>
      </c>
      <c r="D44" s="209" t="s">
        <v>286</v>
      </c>
      <c r="E44" s="209" t="s">
        <v>225</v>
      </c>
      <c r="F44" s="210">
        <f t="shared" si="9"/>
        <v>6100</v>
      </c>
      <c r="G44" s="1162"/>
      <c r="I44" s="223" t="s">
        <v>57</v>
      </c>
      <c r="J44" s="223">
        <v>2900</v>
      </c>
      <c r="K44" s="199"/>
    </row>
    <row r="45" spans="1:11" s="193" customFormat="1" ht="16.5" customHeight="1" x14ac:dyDescent="0.25">
      <c r="A45" s="207"/>
      <c r="B45" s="208"/>
      <c r="C45" s="212"/>
      <c r="D45" s="213" t="s">
        <v>287</v>
      </c>
      <c r="E45" s="214"/>
      <c r="F45" s="215"/>
      <c r="G45" s="1162"/>
      <c r="I45" s="223" t="s">
        <v>57</v>
      </c>
      <c r="J45" s="231"/>
      <c r="K45" s="199"/>
    </row>
    <row r="46" spans="1:11" s="193" customFormat="1" ht="16.5" customHeight="1" x14ac:dyDescent="0.25">
      <c r="A46" s="207">
        <f>A44+1</f>
        <v>31</v>
      </c>
      <c r="B46" s="1158"/>
      <c r="C46" s="209" t="s">
        <v>288</v>
      </c>
      <c r="D46" s="209" t="s">
        <v>289</v>
      </c>
      <c r="E46" s="209" t="s">
        <v>225</v>
      </c>
      <c r="F46" s="210">
        <f t="shared" si="9"/>
        <v>6100</v>
      </c>
      <c r="G46" s="1162"/>
      <c r="I46" s="223" t="s">
        <v>57</v>
      </c>
      <c r="J46" s="223">
        <v>2900</v>
      </c>
      <c r="K46" s="199"/>
    </row>
    <row r="47" spans="1:11" s="193" customFormat="1" ht="16.5" customHeight="1" x14ac:dyDescent="0.25">
      <c r="A47" s="207">
        <f t="shared" ref="A47:A48" si="11">A46+1</f>
        <v>32</v>
      </c>
      <c r="B47" s="1158"/>
      <c r="C47" s="209" t="s">
        <v>290</v>
      </c>
      <c r="D47" s="209" t="s">
        <v>291</v>
      </c>
      <c r="E47" s="209" t="s">
        <v>225</v>
      </c>
      <c r="F47" s="210">
        <f t="shared" si="9"/>
        <v>7900</v>
      </c>
      <c r="G47" s="1162"/>
      <c r="I47" s="223" t="s">
        <v>57</v>
      </c>
      <c r="J47" s="223">
        <v>3750</v>
      </c>
      <c r="K47" s="199"/>
    </row>
    <row r="48" spans="1:11" s="193" customFormat="1" ht="16.5" customHeight="1" x14ac:dyDescent="0.25">
      <c r="A48" s="207">
        <f t="shared" si="11"/>
        <v>33</v>
      </c>
      <c r="B48" s="1158"/>
      <c r="C48" s="209" t="s">
        <v>292</v>
      </c>
      <c r="D48" s="209" t="s">
        <v>293</v>
      </c>
      <c r="E48" s="209" t="s">
        <v>225</v>
      </c>
      <c r="F48" s="210">
        <f t="shared" si="9"/>
        <v>6100</v>
      </c>
      <c r="G48" s="1162"/>
      <c r="I48" s="223" t="s">
        <v>57</v>
      </c>
      <c r="J48" s="223">
        <v>2900</v>
      </c>
      <c r="K48" s="199"/>
    </row>
    <row r="49" spans="1:11" s="193" customFormat="1" ht="16.5" customHeight="1" x14ac:dyDescent="0.25">
      <c r="A49" s="207"/>
      <c r="B49" s="208"/>
      <c r="C49" s="209"/>
      <c r="D49" s="216"/>
      <c r="E49" s="209"/>
      <c r="F49" s="211"/>
      <c r="G49" s="1162"/>
      <c r="I49" s="223" t="s">
        <v>57</v>
      </c>
      <c r="J49" s="223"/>
      <c r="K49" s="199"/>
    </row>
    <row r="50" spans="1:11" ht="16.5" customHeight="1" x14ac:dyDescent="0.25">
      <c r="A50" s="207">
        <f>A48+1</f>
        <v>34</v>
      </c>
      <c r="B50" s="1159"/>
      <c r="C50" s="209" t="s">
        <v>294</v>
      </c>
      <c r="D50" s="209" t="s">
        <v>295</v>
      </c>
      <c r="E50" s="209" t="s">
        <v>225</v>
      </c>
      <c r="F50" s="210">
        <f t="shared" si="9"/>
        <v>2000</v>
      </c>
      <c r="G50" s="1162"/>
      <c r="I50" s="223" t="s">
        <v>57</v>
      </c>
      <c r="J50" s="223">
        <v>950</v>
      </c>
      <c r="K50" s="218"/>
    </row>
    <row r="51" spans="1:11" ht="16.5" customHeight="1" x14ac:dyDescent="0.25">
      <c r="A51" s="207">
        <f t="shared" ref="A51:A55" si="12">A50+1</f>
        <v>35</v>
      </c>
      <c r="B51" s="1159"/>
      <c r="C51" s="209" t="s">
        <v>296</v>
      </c>
      <c r="D51" s="209" t="s">
        <v>297</v>
      </c>
      <c r="E51" s="209" t="s">
        <v>225</v>
      </c>
      <c r="F51" s="210">
        <f t="shared" si="9"/>
        <v>2400</v>
      </c>
      <c r="G51" s="1162"/>
      <c r="I51" s="223" t="s">
        <v>57</v>
      </c>
      <c r="J51" s="223">
        <v>1130</v>
      </c>
      <c r="K51" s="218"/>
    </row>
    <row r="52" spans="1:11" ht="16.5" customHeight="1" x14ac:dyDescent="0.25">
      <c r="A52" s="207">
        <f t="shared" si="12"/>
        <v>36</v>
      </c>
      <c r="B52" s="1159"/>
      <c r="C52" s="209" t="s">
        <v>298</v>
      </c>
      <c r="D52" s="209" t="s">
        <v>299</v>
      </c>
      <c r="E52" s="209" t="s">
        <v>225</v>
      </c>
      <c r="F52" s="210">
        <f t="shared" si="9"/>
        <v>2000</v>
      </c>
      <c r="G52" s="1162"/>
      <c r="I52" s="223" t="s">
        <v>57</v>
      </c>
      <c r="J52" s="223">
        <v>950</v>
      </c>
      <c r="K52" s="218"/>
    </row>
    <row r="53" spans="1:11" ht="16.5" customHeight="1" x14ac:dyDescent="0.25">
      <c r="A53" s="207">
        <f t="shared" si="12"/>
        <v>37</v>
      </c>
      <c r="B53" s="1159"/>
      <c r="C53" s="209" t="s">
        <v>300</v>
      </c>
      <c r="D53" s="209" t="s">
        <v>301</v>
      </c>
      <c r="E53" s="209" t="s">
        <v>244</v>
      </c>
      <c r="F53" s="210">
        <f t="shared" si="9"/>
        <v>1400</v>
      </c>
      <c r="G53" s="1162"/>
      <c r="I53" s="223" t="s">
        <v>57</v>
      </c>
      <c r="J53" s="223">
        <v>650</v>
      </c>
      <c r="K53" s="218"/>
    </row>
    <row r="54" spans="1:11" ht="16.5" customHeight="1" x14ac:dyDescent="0.25">
      <c r="A54" s="207">
        <f t="shared" si="12"/>
        <v>38</v>
      </c>
      <c r="B54" s="1159"/>
      <c r="C54" s="209" t="s">
        <v>302</v>
      </c>
      <c r="D54" s="209" t="s">
        <v>303</v>
      </c>
      <c r="E54" s="209" t="s">
        <v>244</v>
      </c>
      <c r="F54" s="210">
        <f>ROUND(J54+J54*90%,-3)</f>
        <v>2000</v>
      </c>
      <c r="G54" s="1162"/>
      <c r="I54" s="223" t="s">
        <v>57</v>
      </c>
      <c r="J54" s="223">
        <v>830</v>
      </c>
      <c r="K54" s="218"/>
    </row>
    <row r="55" spans="1:11" ht="16.5" customHeight="1" x14ac:dyDescent="0.25">
      <c r="A55" s="219">
        <f t="shared" si="12"/>
        <v>39</v>
      </c>
      <c r="B55" s="1160"/>
      <c r="C55" s="221" t="s">
        <v>304</v>
      </c>
      <c r="D55" s="221" t="s">
        <v>305</v>
      </c>
      <c r="E55" s="221" t="s">
        <v>244</v>
      </c>
      <c r="F55" s="210">
        <f t="shared" si="9"/>
        <v>1400</v>
      </c>
      <c r="G55" s="1163"/>
      <c r="I55" s="223" t="s">
        <v>57</v>
      </c>
      <c r="J55" s="223">
        <v>650</v>
      </c>
      <c r="K55" s="218"/>
    </row>
    <row r="56" spans="1:11" s="193" customFormat="1" ht="16.5" customHeight="1" x14ac:dyDescent="0.25">
      <c r="A56" s="207"/>
      <c r="B56" s="208"/>
      <c r="C56" s="212"/>
      <c r="D56" s="213" t="s">
        <v>306</v>
      </c>
      <c r="E56" s="214"/>
      <c r="F56" s="205"/>
      <c r="G56" s="233"/>
      <c r="I56" s="223" t="s">
        <v>57</v>
      </c>
      <c r="J56" s="231"/>
      <c r="K56" s="199"/>
    </row>
    <row r="57" spans="1:11" s="193" customFormat="1" ht="16.5" customHeight="1" x14ac:dyDescent="0.25">
      <c r="A57" s="207">
        <f>A55+1</f>
        <v>40</v>
      </c>
      <c r="B57" s="1158"/>
      <c r="C57" s="209" t="s">
        <v>307</v>
      </c>
      <c r="D57" s="209" t="s">
        <v>308</v>
      </c>
      <c r="E57" s="209" t="s">
        <v>225</v>
      </c>
      <c r="F57" s="210">
        <f t="shared" si="9"/>
        <v>8800</v>
      </c>
      <c r="G57" s="233"/>
      <c r="I57" s="223" t="s">
        <v>57</v>
      </c>
      <c r="J57" s="223">
        <v>4170</v>
      </c>
      <c r="K57" s="199"/>
    </row>
    <row r="58" spans="1:11" s="193" customFormat="1" ht="16.5" customHeight="1" x14ac:dyDescent="0.25">
      <c r="A58" s="207">
        <f t="shared" ref="A58:A65" si="13">A57+1</f>
        <v>41</v>
      </c>
      <c r="B58" s="1158"/>
      <c r="C58" s="209" t="s">
        <v>309</v>
      </c>
      <c r="D58" s="209" t="s">
        <v>310</v>
      </c>
      <c r="E58" s="209" t="s">
        <v>225</v>
      </c>
      <c r="F58" s="210">
        <f t="shared" si="9"/>
        <v>8300</v>
      </c>
      <c r="G58" s="233"/>
      <c r="I58" s="223" t="s">
        <v>57</v>
      </c>
      <c r="J58" s="223">
        <v>3950</v>
      </c>
      <c r="K58" s="199"/>
    </row>
    <row r="59" spans="1:11" s="193" customFormat="1" ht="16.5" customHeight="1" x14ac:dyDescent="0.25">
      <c r="A59" s="207">
        <f t="shared" si="13"/>
        <v>42</v>
      </c>
      <c r="B59" s="1158"/>
      <c r="C59" s="209" t="s">
        <v>311</v>
      </c>
      <c r="D59" s="209" t="s">
        <v>312</v>
      </c>
      <c r="E59" s="209" t="s">
        <v>225</v>
      </c>
      <c r="F59" s="210">
        <f t="shared" si="9"/>
        <v>8300</v>
      </c>
      <c r="G59" s="233"/>
      <c r="I59" s="223" t="s">
        <v>57</v>
      </c>
      <c r="J59" s="223">
        <v>3950</v>
      </c>
      <c r="K59" s="199"/>
    </row>
    <row r="60" spans="1:11" s="193" customFormat="1" ht="16.5" customHeight="1" x14ac:dyDescent="0.25">
      <c r="A60" s="207">
        <f t="shared" si="13"/>
        <v>43</v>
      </c>
      <c r="B60" s="1158"/>
      <c r="C60" s="234" t="s">
        <v>313</v>
      </c>
      <c r="D60" s="209" t="s">
        <v>314</v>
      </c>
      <c r="E60" s="209" t="s">
        <v>225</v>
      </c>
      <c r="F60" s="210">
        <f t="shared" si="9"/>
        <v>10900</v>
      </c>
      <c r="G60" s="233"/>
      <c r="I60" s="223" t="s">
        <v>57</v>
      </c>
      <c r="J60" s="223">
        <v>5170</v>
      </c>
      <c r="K60" s="199"/>
    </row>
    <row r="61" spans="1:11" s="193" customFormat="1" ht="16.5" customHeight="1" x14ac:dyDescent="0.25">
      <c r="A61" s="207">
        <f t="shared" si="13"/>
        <v>44</v>
      </c>
      <c r="B61" s="1158"/>
      <c r="C61" s="234" t="s">
        <v>315</v>
      </c>
      <c r="D61" s="209" t="s">
        <v>316</v>
      </c>
      <c r="E61" s="209" t="s">
        <v>225</v>
      </c>
      <c r="F61" s="210">
        <f t="shared" si="9"/>
        <v>10500</v>
      </c>
      <c r="G61" s="233"/>
      <c r="I61" s="223" t="s">
        <v>57</v>
      </c>
      <c r="J61" s="223">
        <v>4980</v>
      </c>
      <c r="K61" s="199"/>
    </row>
    <row r="62" spans="1:11" s="193" customFormat="1" ht="16.5" customHeight="1" x14ac:dyDescent="0.25">
      <c r="A62" s="235">
        <f t="shared" si="13"/>
        <v>45</v>
      </c>
      <c r="B62" s="1164"/>
      <c r="C62" s="236" t="s">
        <v>317</v>
      </c>
      <c r="D62" s="237" t="s">
        <v>318</v>
      </c>
      <c r="E62" s="237" t="s">
        <v>225</v>
      </c>
      <c r="F62" s="210">
        <f t="shared" si="9"/>
        <v>10500</v>
      </c>
      <c r="G62" s="233"/>
      <c r="I62" s="223" t="s">
        <v>57</v>
      </c>
      <c r="J62" s="223">
        <v>4980</v>
      </c>
      <c r="K62" s="199"/>
    </row>
    <row r="63" spans="1:11" s="193" customFormat="1" ht="16.5" customHeight="1" x14ac:dyDescent="0.25">
      <c r="A63" s="238">
        <f t="shared" si="13"/>
        <v>46</v>
      </c>
      <c r="B63" s="1158"/>
      <c r="C63" s="234" t="s">
        <v>319</v>
      </c>
      <c r="D63" s="209" t="s">
        <v>320</v>
      </c>
      <c r="E63" s="209" t="s">
        <v>225</v>
      </c>
      <c r="F63" s="210">
        <f t="shared" si="9"/>
        <v>8800</v>
      </c>
      <c r="G63" s="239"/>
      <c r="I63" s="223" t="s">
        <v>57</v>
      </c>
      <c r="J63" s="223">
        <v>4170</v>
      </c>
      <c r="K63" s="199"/>
    </row>
    <row r="64" spans="1:11" s="193" customFormat="1" ht="16.5" customHeight="1" x14ac:dyDescent="0.25">
      <c r="A64" s="238">
        <f t="shared" si="13"/>
        <v>47</v>
      </c>
      <c r="B64" s="1158"/>
      <c r="C64" s="234" t="s">
        <v>321</v>
      </c>
      <c r="D64" s="209" t="s">
        <v>322</v>
      </c>
      <c r="E64" s="209" t="s">
        <v>225</v>
      </c>
      <c r="F64" s="210">
        <f t="shared" si="9"/>
        <v>8300</v>
      </c>
      <c r="G64" s="239"/>
      <c r="I64" s="223" t="s">
        <v>57</v>
      </c>
      <c r="J64" s="223">
        <v>3950</v>
      </c>
      <c r="K64" s="199"/>
    </row>
    <row r="65" spans="1:11" s="193" customFormat="1" ht="16.5" customHeight="1" x14ac:dyDescent="0.25">
      <c r="A65" s="238">
        <f t="shared" si="13"/>
        <v>48</v>
      </c>
      <c r="B65" s="1158"/>
      <c r="C65" s="234" t="s">
        <v>323</v>
      </c>
      <c r="D65" s="209" t="s">
        <v>324</v>
      </c>
      <c r="E65" s="209" t="s">
        <v>225</v>
      </c>
      <c r="F65" s="210">
        <f t="shared" si="9"/>
        <v>8300</v>
      </c>
      <c r="G65" s="239"/>
      <c r="I65" s="223" t="s">
        <v>57</v>
      </c>
      <c r="J65" s="223">
        <v>3950</v>
      </c>
      <c r="K65" s="199"/>
    </row>
    <row r="66" spans="1:11" s="193" customFormat="1" ht="16.5" customHeight="1" x14ac:dyDescent="0.25">
      <c r="A66" s="238"/>
      <c r="B66" s="208"/>
      <c r="C66" s="212"/>
      <c r="D66" s="213" t="s">
        <v>325</v>
      </c>
      <c r="E66" s="214"/>
      <c r="F66" s="215"/>
      <c r="G66" s="239"/>
      <c r="I66" s="223" t="s">
        <v>57</v>
      </c>
      <c r="J66" s="231"/>
      <c r="K66" s="199"/>
    </row>
    <row r="67" spans="1:11" s="193" customFormat="1" ht="16.5" customHeight="1" x14ac:dyDescent="0.25">
      <c r="A67" s="200">
        <f>A65+1</f>
        <v>49</v>
      </c>
      <c r="B67" s="1165"/>
      <c r="C67" s="240" t="s">
        <v>326</v>
      </c>
      <c r="D67" s="224" t="s">
        <v>327</v>
      </c>
      <c r="E67" s="224" t="s">
        <v>225</v>
      </c>
      <c r="F67" s="210">
        <f t="shared" si="9"/>
        <v>8600</v>
      </c>
      <c r="G67" s="233"/>
      <c r="I67" s="223" t="s">
        <v>57</v>
      </c>
      <c r="J67" s="223">
        <v>4100</v>
      </c>
      <c r="K67" s="199"/>
    </row>
    <row r="68" spans="1:11" s="193" customFormat="1" ht="16.5" customHeight="1" x14ac:dyDescent="0.25">
      <c r="A68" s="207">
        <f t="shared" ref="A68:A75" si="14">A67+1</f>
        <v>50</v>
      </c>
      <c r="B68" s="1158"/>
      <c r="C68" s="234" t="s">
        <v>328</v>
      </c>
      <c r="D68" s="209" t="s">
        <v>329</v>
      </c>
      <c r="E68" s="209" t="s">
        <v>225</v>
      </c>
      <c r="F68" s="210">
        <f t="shared" si="9"/>
        <v>8100</v>
      </c>
      <c r="G68" s="233"/>
      <c r="I68" s="223" t="s">
        <v>57</v>
      </c>
      <c r="J68" s="223">
        <v>3850</v>
      </c>
      <c r="K68" s="199"/>
    </row>
    <row r="69" spans="1:11" s="193" customFormat="1" ht="16.5" customHeight="1" x14ac:dyDescent="0.25">
      <c r="A69" s="207">
        <f t="shared" si="14"/>
        <v>51</v>
      </c>
      <c r="B69" s="1158"/>
      <c r="C69" s="234" t="s">
        <v>330</v>
      </c>
      <c r="D69" s="209" t="s">
        <v>331</v>
      </c>
      <c r="E69" s="209" t="s">
        <v>225</v>
      </c>
      <c r="F69" s="210">
        <f t="shared" si="9"/>
        <v>8100</v>
      </c>
      <c r="G69" s="233"/>
      <c r="I69" s="223" t="s">
        <v>57</v>
      </c>
      <c r="J69" s="223">
        <v>3850</v>
      </c>
      <c r="K69" s="199"/>
    </row>
    <row r="70" spans="1:11" s="193" customFormat="1" ht="16.5" customHeight="1" x14ac:dyDescent="0.25">
      <c r="A70" s="207">
        <f t="shared" si="14"/>
        <v>52</v>
      </c>
      <c r="B70" s="1158"/>
      <c r="C70" s="234" t="s">
        <v>332</v>
      </c>
      <c r="D70" s="209" t="s">
        <v>333</v>
      </c>
      <c r="E70" s="209" t="s">
        <v>225</v>
      </c>
      <c r="F70" s="210">
        <f t="shared" si="9"/>
        <v>10100</v>
      </c>
      <c r="G70" s="233"/>
      <c r="I70" s="223" t="s">
        <v>57</v>
      </c>
      <c r="J70" s="223">
        <v>4800</v>
      </c>
      <c r="K70" s="199"/>
    </row>
    <row r="71" spans="1:11" s="193" customFormat="1" ht="16.5" customHeight="1" x14ac:dyDescent="0.25">
      <c r="A71" s="207">
        <f t="shared" si="14"/>
        <v>53</v>
      </c>
      <c r="B71" s="1158"/>
      <c r="C71" s="234" t="s">
        <v>334</v>
      </c>
      <c r="D71" s="209" t="s">
        <v>335</v>
      </c>
      <c r="E71" s="209" t="s">
        <v>225</v>
      </c>
      <c r="F71" s="210">
        <f t="shared" si="9"/>
        <v>9700</v>
      </c>
      <c r="G71" s="233"/>
      <c r="I71" s="223" t="s">
        <v>57</v>
      </c>
      <c r="J71" s="223">
        <v>4600</v>
      </c>
      <c r="K71" s="199"/>
    </row>
    <row r="72" spans="1:11" s="193" customFormat="1" ht="16.5" customHeight="1" x14ac:dyDescent="0.25">
      <c r="A72" s="207">
        <f t="shared" si="14"/>
        <v>54</v>
      </c>
      <c r="B72" s="1158"/>
      <c r="C72" s="234" t="s">
        <v>336</v>
      </c>
      <c r="D72" s="209" t="s">
        <v>337</v>
      </c>
      <c r="E72" s="209" t="s">
        <v>225</v>
      </c>
      <c r="F72" s="210">
        <f t="shared" si="9"/>
        <v>9700</v>
      </c>
      <c r="G72" s="233"/>
      <c r="I72" s="223" t="s">
        <v>57</v>
      </c>
      <c r="J72" s="223">
        <v>4600</v>
      </c>
      <c r="K72" s="199"/>
    </row>
    <row r="73" spans="1:11" s="193" customFormat="1" ht="16.5" customHeight="1" x14ac:dyDescent="0.25">
      <c r="A73" s="207">
        <f t="shared" si="14"/>
        <v>55</v>
      </c>
      <c r="B73" s="1158"/>
      <c r="C73" s="234" t="s">
        <v>338</v>
      </c>
      <c r="D73" s="209" t="s">
        <v>339</v>
      </c>
      <c r="E73" s="209" t="s">
        <v>225</v>
      </c>
      <c r="F73" s="210">
        <f t="shared" si="9"/>
        <v>8600</v>
      </c>
      <c r="G73" s="233"/>
      <c r="I73" s="223" t="s">
        <v>57</v>
      </c>
      <c r="J73" s="223">
        <v>4100</v>
      </c>
      <c r="K73" s="199"/>
    </row>
    <row r="74" spans="1:11" s="193" customFormat="1" ht="16.5" customHeight="1" x14ac:dyDescent="0.25">
      <c r="A74" s="207">
        <f t="shared" si="14"/>
        <v>56</v>
      </c>
      <c r="B74" s="1158"/>
      <c r="C74" s="234" t="s">
        <v>340</v>
      </c>
      <c r="D74" s="209" t="s">
        <v>341</v>
      </c>
      <c r="E74" s="209" t="s">
        <v>225</v>
      </c>
      <c r="F74" s="210">
        <f t="shared" si="9"/>
        <v>8100</v>
      </c>
      <c r="G74" s="233"/>
      <c r="I74" s="223" t="s">
        <v>57</v>
      </c>
      <c r="J74" s="223">
        <v>3850</v>
      </c>
      <c r="K74" s="199"/>
    </row>
    <row r="75" spans="1:11" s="193" customFormat="1" ht="16.5" customHeight="1" x14ac:dyDescent="0.25">
      <c r="A75" s="241">
        <f t="shared" si="14"/>
        <v>57</v>
      </c>
      <c r="B75" s="1166"/>
      <c r="C75" s="242" t="s">
        <v>342</v>
      </c>
      <c r="D75" s="221" t="s">
        <v>343</v>
      </c>
      <c r="E75" s="221" t="s">
        <v>225</v>
      </c>
      <c r="F75" s="210">
        <f t="shared" si="9"/>
        <v>8100</v>
      </c>
      <c r="G75" s="233"/>
      <c r="I75" s="223" t="s">
        <v>57</v>
      </c>
      <c r="J75" s="223">
        <v>3850</v>
      </c>
      <c r="K75" s="199"/>
    </row>
    <row r="76" spans="1:11" ht="16.5" customHeight="1" x14ac:dyDescent="0.25">
      <c r="A76" s="243"/>
      <c r="B76" s="244"/>
      <c r="C76" s="245"/>
      <c r="D76" s="246" t="s">
        <v>344</v>
      </c>
      <c r="E76" s="244"/>
      <c r="F76" s="247"/>
      <c r="G76" s="1167" t="s">
        <v>345</v>
      </c>
      <c r="I76" s="248" t="s">
        <v>346</v>
      </c>
      <c r="J76" s="218"/>
      <c r="K76" s="218"/>
    </row>
    <row r="77" spans="1:11" ht="16.5" customHeight="1" x14ac:dyDescent="0.25">
      <c r="A77" s="207">
        <f>A75+1</f>
        <v>58</v>
      </c>
      <c r="B77" s="1168"/>
      <c r="C77" s="209" t="s">
        <v>347</v>
      </c>
      <c r="D77" s="209" t="s">
        <v>348</v>
      </c>
      <c r="E77" s="209" t="s">
        <v>225</v>
      </c>
      <c r="F77" s="249">
        <f t="shared" ref="F77:F140" si="15">ROUND((I77*125)+(I77*125)*60%,-2)</f>
        <v>19400</v>
      </c>
      <c r="G77" s="1156"/>
      <c r="I77" s="250">
        <v>97.1</v>
      </c>
      <c r="J77" s="251">
        <f t="shared" ref="J77:J78" si="16">I77*$F$76</f>
        <v>0</v>
      </c>
      <c r="K77" s="218"/>
    </row>
    <row r="78" spans="1:11" ht="16.5" customHeight="1" x14ac:dyDescent="0.25">
      <c r="A78" s="207">
        <f t="shared" ref="A78:A79" si="17">A77+1</f>
        <v>59</v>
      </c>
      <c r="B78" s="1168"/>
      <c r="C78" s="209" t="s">
        <v>349</v>
      </c>
      <c r="D78" s="209" t="s">
        <v>350</v>
      </c>
      <c r="E78" s="209" t="s">
        <v>225</v>
      </c>
      <c r="F78" s="249">
        <f t="shared" si="15"/>
        <v>17500</v>
      </c>
      <c r="G78" s="1156"/>
      <c r="I78" s="250">
        <v>87.6</v>
      </c>
      <c r="J78" s="251">
        <f t="shared" si="16"/>
        <v>0</v>
      </c>
      <c r="K78" s="218"/>
    </row>
    <row r="79" spans="1:11" ht="16.5" customHeight="1" x14ac:dyDescent="0.25">
      <c r="A79" s="219">
        <f t="shared" si="17"/>
        <v>60</v>
      </c>
      <c r="B79" s="1169"/>
      <c r="C79" s="252" t="s">
        <v>351</v>
      </c>
      <c r="D79" s="252" t="s">
        <v>352</v>
      </c>
      <c r="E79" s="252" t="s">
        <v>225</v>
      </c>
      <c r="F79" s="249">
        <f t="shared" si="15"/>
        <v>6400</v>
      </c>
      <c r="G79" s="1157"/>
      <c r="I79" s="250">
        <v>31.9</v>
      </c>
      <c r="J79" s="251">
        <f>I79*J76</f>
        <v>0</v>
      </c>
      <c r="K79" s="218"/>
    </row>
    <row r="80" spans="1:11" ht="16.5" customHeight="1" x14ac:dyDescent="0.25">
      <c r="A80" s="253"/>
      <c r="B80" s="254"/>
      <c r="C80" s="255"/>
      <c r="D80" s="213" t="s">
        <v>353</v>
      </c>
      <c r="E80" s="256"/>
      <c r="F80" s="257"/>
      <c r="G80" s="1155" t="s">
        <v>354</v>
      </c>
      <c r="I80" s="248" t="s">
        <v>346</v>
      </c>
      <c r="J80" s="218"/>
      <c r="K80" s="218"/>
    </row>
    <row r="81" spans="1:11" s="193" customFormat="1" ht="16.5" customHeight="1" x14ac:dyDescent="0.25">
      <c r="A81" s="207">
        <f>A79+1</f>
        <v>61</v>
      </c>
      <c r="B81" s="1158"/>
      <c r="C81" s="209" t="s">
        <v>355</v>
      </c>
      <c r="D81" s="209" t="s">
        <v>356</v>
      </c>
      <c r="E81" s="209" t="s">
        <v>225</v>
      </c>
      <c r="F81" s="249">
        <f t="shared" si="15"/>
        <v>5200</v>
      </c>
      <c r="G81" s="1156"/>
      <c r="I81" s="250">
        <v>26.2</v>
      </c>
      <c r="J81" s="251">
        <f t="shared" ref="J81:J96" si="18">I81*$F$80</f>
        <v>0</v>
      </c>
      <c r="K81" s="199"/>
    </row>
    <row r="82" spans="1:11" s="193" customFormat="1" ht="16.5" customHeight="1" x14ac:dyDescent="0.25">
      <c r="A82" s="207">
        <f t="shared" ref="A82:A83" si="19">A81+1</f>
        <v>62</v>
      </c>
      <c r="B82" s="1158"/>
      <c r="C82" s="209" t="s">
        <v>357</v>
      </c>
      <c r="D82" s="209" t="s">
        <v>358</v>
      </c>
      <c r="E82" s="209" t="s">
        <v>225</v>
      </c>
      <c r="F82" s="249">
        <f t="shared" si="15"/>
        <v>5500</v>
      </c>
      <c r="G82" s="1156"/>
      <c r="I82" s="250">
        <v>27.7</v>
      </c>
      <c r="J82" s="251">
        <f t="shared" si="18"/>
        <v>0</v>
      </c>
      <c r="K82" s="199"/>
    </row>
    <row r="83" spans="1:11" s="193" customFormat="1" ht="16.5" customHeight="1" x14ac:dyDescent="0.25">
      <c r="A83" s="207">
        <f t="shared" si="19"/>
        <v>63</v>
      </c>
      <c r="B83" s="1158"/>
      <c r="C83" s="209" t="s">
        <v>359</v>
      </c>
      <c r="D83" s="209" t="s">
        <v>360</v>
      </c>
      <c r="E83" s="209" t="s">
        <v>225</v>
      </c>
      <c r="F83" s="249">
        <f t="shared" si="15"/>
        <v>5400</v>
      </c>
      <c r="G83" s="1156"/>
      <c r="I83" s="250">
        <v>26.8</v>
      </c>
      <c r="J83" s="251">
        <f t="shared" si="18"/>
        <v>0</v>
      </c>
      <c r="K83" s="199"/>
    </row>
    <row r="84" spans="1:11" s="193" customFormat="1" ht="16.5" customHeight="1" x14ac:dyDescent="0.25">
      <c r="A84" s="207"/>
      <c r="B84" s="208"/>
      <c r="C84" s="209"/>
      <c r="D84" s="213" t="s">
        <v>361</v>
      </c>
      <c r="E84" s="209"/>
      <c r="F84" s="258"/>
      <c r="G84" s="1156"/>
      <c r="I84" s="250"/>
      <c r="J84" s="251"/>
      <c r="K84" s="199"/>
    </row>
    <row r="85" spans="1:11" ht="16.5" customHeight="1" x14ac:dyDescent="0.25">
      <c r="A85" s="207">
        <f>A83+1</f>
        <v>64</v>
      </c>
      <c r="B85" s="1158"/>
      <c r="C85" s="209" t="s">
        <v>362</v>
      </c>
      <c r="D85" s="209" t="s">
        <v>363</v>
      </c>
      <c r="E85" s="209" t="s">
        <v>225</v>
      </c>
      <c r="F85" s="249">
        <f t="shared" si="15"/>
        <v>4400</v>
      </c>
      <c r="G85" s="1156"/>
      <c r="I85" s="250">
        <v>22</v>
      </c>
      <c r="J85" s="251">
        <f t="shared" si="18"/>
        <v>0</v>
      </c>
      <c r="K85" s="218"/>
    </row>
    <row r="86" spans="1:11" ht="16.5" customHeight="1" x14ac:dyDescent="0.25">
      <c r="A86" s="207">
        <f t="shared" ref="A86:A87" si="20">A85+1</f>
        <v>65</v>
      </c>
      <c r="B86" s="1158"/>
      <c r="C86" s="209" t="s">
        <v>364</v>
      </c>
      <c r="D86" s="209" t="s">
        <v>358</v>
      </c>
      <c r="E86" s="209" t="s">
        <v>225</v>
      </c>
      <c r="F86" s="249">
        <f t="shared" si="15"/>
        <v>4400</v>
      </c>
      <c r="G86" s="1156"/>
      <c r="I86" s="250">
        <v>22</v>
      </c>
      <c r="J86" s="251">
        <f t="shared" si="18"/>
        <v>0</v>
      </c>
      <c r="K86" s="218"/>
    </row>
    <row r="87" spans="1:11" ht="16.5" customHeight="1" x14ac:dyDescent="0.25">
      <c r="A87" s="207">
        <f t="shared" si="20"/>
        <v>66</v>
      </c>
      <c r="B87" s="1158"/>
      <c r="C87" s="209" t="s">
        <v>365</v>
      </c>
      <c r="D87" s="209" t="s">
        <v>360</v>
      </c>
      <c r="E87" s="209" t="s">
        <v>225</v>
      </c>
      <c r="F87" s="249">
        <f t="shared" si="15"/>
        <v>4100</v>
      </c>
      <c r="G87" s="1156"/>
      <c r="I87" s="250">
        <v>20.3</v>
      </c>
      <c r="J87" s="251">
        <f t="shared" si="18"/>
        <v>0</v>
      </c>
      <c r="K87" s="218"/>
    </row>
    <row r="88" spans="1:11" ht="16.5" customHeight="1" x14ac:dyDescent="0.25">
      <c r="A88" s="259"/>
      <c r="B88" s="217"/>
      <c r="C88" s="209"/>
      <c r="D88" s="216" t="s">
        <v>235</v>
      </c>
      <c r="E88" s="209"/>
      <c r="F88" s="258"/>
      <c r="G88" s="1156"/>
      <c r="I88" s="250"/>
      <c r="J88" s="251"/>
      <c r="K88" s="218"/>
    </row>
    <row r="89" spans="1:11" ht="16.5" customHeight="1" x14ac:dyDescent="0.25">
      <c r="A89" s="207">
        <f>A87+1</f>
        <v>67</v>
      </c>
      <c r="B89" s="1159"/>
      <c r="C89" s="209" t="s">
        <v>366</v>
      </c>
      <c r="D89" s="209" t="s">
        <v>367</v>
      </c>
      <c r="E89" s="209" t="s">
        <v>225</v>
      </c>
      <c r="F89" s="249">
        <f t="shared" si="15"/>
        <v>2400</v>
      </c>
      <c r="G89" s="1156"/>
      <c r="I89" s="250">
        <v>11.9</v>
      </c>
      <c r="J89" s="251">
        <f t="shared" si="18"/>
        <v>0</v>
      </c>
      <c r="K89" s="218"/>
    </row>
    <row r="90" spans="1:11" ht="16.5" customHeight="1" x14ac:dyDescent="0.25">
      <c r="A90" s="207">
        <f t="shared" ref="A90:A96" si="21">A89+1</f>
        <v>68</v>
      </c>
      <c r="B90" s="1159"/>
      <c r="C90" s="209" t="s">
        <v>368</v>
      </c>
      <c r="D90" s="209" t="s">
        <v>369</v>
      </c>
      <c r="E90" s="209" t="s">
        <v>225</v>
      </c>
      <c r="F90" s="249">
        <f t="shared" si="15"/>
        <v>2400</v>
      </c>
      <c r="G90" s="1156"/>
      <c r="I90" s="250">
        <v>11.9</v>
      </c>
      <c r="J90" s="251">
        <f t="shared" si="18"/>
        <v>0</v>
      </c>
      <c r="K90" s="218"/>
    </row>
    <row r="91" spans="1:11" ht="16.5" customHeight="1" x14ac:dyDescent="0.25">
      <c r="A91" s="207">
        <f t="shared" si="21"/>
        <v>69</v>
      </c>
      <c r="B91" s="1159"/>
      <c r="C91" s="209" t="s">
        <v>370</v>
      </c>
      <c r="D91" s="209" t="s">
        <v>371</v>
      </c>
      <c r="E91" s="209" t="s">
        <v>225</v>
      </c>
      <c r="F91" s="249">
        <f t="shared" si="15"/>
        <v>2400</v>
      </c>
      <c r="G91" s="1156"/>
      <c r="I91" s="250">
        <v>11.9</v>
      </c>
      <c r="J91" s="251">
        <f t="shared" si="18"/>
        <v>0</v>
      </c>
      <c r="K91" s="218"/>
    </row>
    <row r="92" spans="1:11" ht="16.5" customHeight="1" x14ac:dyDescent="0.25">
      <c r="A92" s="207">
        <f t="shared" si="21"/>
        <v>70</v>
      </c>
      <c r="B92" s="1159"/>
      <c r="C92" s="209" t="s">
        <v>372</v>
      </c>
      <c r="D92" s="209" t="s">
        <v>373</v>
      </c>
      <c r="E92" s="209" t="s">
        <v>225</v>
      </c>
      <c r="F92" s="249">
        <f t="shared" si="15"/>
        <v>2400</v>
      </c>
      <c r="G92" s="1156"/>
      <c r="I92" s="250">
        <v>11.9</v>
      </c>
      <c r="J92" s="251">
        <f t="shared" si="18"/>
        <v>0</v>
      </c>
      <c r="K92" s="218"/>
    </row>
    <row r="93" spans="1:11" ht="16.5" customHeight="1" x14ac:dyDescent="0.25">
      <c r="A93" s="207">
        <f t="shared" si="21"/>
        <v>71</v>
      </c>
      <c r="B93" s="1159"/>
      <c r="C93" s="209" t="s">
        <v>374</v>
      </c>
      <c r="D93" s="209" t="s">
        <v>375</v>
      </c>
      <c r="E93" s="209" t="s">
        <v>244</v>
      </c>
      <c r="F93" s="249">
        <f t="shared" si="15"/>
        <v>900</v>
      </c>
      <c r="G93" s="1156"/>
      <c r="I93" s="250">
        <v>4.5</v>
      </c>
      <c r="J93" s="251">
        <f t="shared" si="18"/>
        <v>0</v>
      </c>
      <c r="K93" s="218"/>
    </row>
    <row r="94" spans="1:11" ht="16.5" customHeight="1" x14ac:dyDescent="0.25">
      <c r="A94" s="207">
        <f t="shared" si="21"/>
        <v>72</v>
      </c>
      <c r="B94" s="1159"/>
      <c r="C94" s="209" t="s">
        <v>376</v>
      </c>
      <c r="D94" s="209" t="s">
        <v>377</v>
      </c>
      <c r="E94" s="209" t="s">
        <v>244</v>
      </c>
      <c r="F94" s="249">
        <f t="shared" si="15"/>
        <v>1100</v>
      </c>
      <c r="G94" s="1156"/>
      <c r="I94" s="250">
        <v>5.4</v>
      </c>
      <c r="J94" s="251">
        <f t="shared" si="18"/>
        <v>0</v>
      </c>
      <c r="K94" s="218"/>
    </row>
    <row r="95" spans="1:11" ht="16.5" customHeight="1" x14ac:dyDescent="0.25">
      <c r="A95" s="207">
        <f t="shared" si="21"/>
        <v>73</v>
      </c>
      <c r="B95" s="1159"/>
      <c r="C95" s="209" t="s">
        <v>378</v>
      </c>
      <c r="D95" s="209" t="s">
        <v>379</v>
      </c>
      <c r="E95" s="209" t="s">
        <v>244</v>
      </c>
      <c r="F95" s="249">
        <f t="shared" si="15"/>
        <v>1100</v>
      </c>
      <c r="G95" s="1156"/>
      <c r="I95" s="250">
        <v>5.4</v>
      </c>
      <c r="J95" s="251">
        <f t="shared" si="18"/>
        <v>0</v>
      </c>
      <c r="K95" s="218"/>
    </row>
    <row r="96" spans="1:11" ht="16.5" customHeight="1" x14ac:dyDescent="0.25">
      <c r="A96" s="219">
        <f t="shared" si="21"/>
        <v>74</v>
      </c>
      <c r="B96" s="1160"/>
      <c r="C96" s="221" t="s">
        <v>380</v>
      </c>
      <c r="D96" s="221" t="s">
        <v>381</v>
      </c>
      <c r="E96" s="221" t="s">
        <v>244</v>
      </c>
      <c r="F96" s="249">
        <f t="shared" si="15"/>
        <v>1100</v>
      </c>
      <c r="G96" s="1157"/>
      <c r="I96" s="250">
        <v>5.4</v>
      </c>
      <c r="J96" s="251">
        <f t="shared" si="18"/>
        <v>0</v>
      </c>
      <c r="K96" s="218"/>
    </row>
    <row r="97" spans="1:11" ht="16.5" customHeight="1" x14ac:dyDescent="0.25">
      <c r="A97" s="253"/>
      <c r="B97" s="256"/>
      <c r="C97" s="255"/>
      <c r="D97" s="203" t="s">
        <v>382</v>
      </c>
      <c r="E97" s="256"/>
      <c r="F97" s="257"/>
      <c r="G97" s="1155" t="s">
        <v>354</v>
      </c>
      <c r="I97" s="248" t="s">
        <v>346</v>
      </c>
      <c r="J97" s="218"/>
      <c r="K97" s="218"/>
    </row>
    <row r="98" spans="1:11" ht="16.5" customHeight="1" x14ac:dyDescent="0.25">
      <c r="A98" s="207">
        <f>A96+1</f>
        <v>75</v>
      </c>
      <c r="B98" s="1159"/>
      <c r="C98" s="260" t="s">
        <v>383</v>
      </c>
      <c r="D98" s="260" t="s">
        <v>384</v>
      </c>
      <c r="E98" s="260" t="s">
        <v>225</v>
      </c>
      <c r="F98" s="249">
        <f t="shared" si="15"/>
        <v>6400</v>
      </c>
      <c r="G98" s="1156"/>
      <c r="I98" s="250">
        <v>31.9</v>
      </c>
      <c r="J98" s="251">
        <f t="shared" ref="J98:J99" si="22">I98*$F$97</f>
        <v>0</v>
      </c>
      <c r="K98" s="218"/>
    </row>
    <row r="99" spans="1:11" ht="16.5" customHeight="1" x14ac:dyDescent="0.25">
      <c r="A99" s="207">
        <f t="shared" ref="A99:A100" si="23">A98+1</f>
        <v>76</v>
      </c>
      <c r="B99" s="1159"/>
      <c r="C99" s="260" t="s">
        <v>385</v>
      </c>
      <c r="D99" s="260" t="s">
        <v>386</v>
      </c>
      <c r="E99" s="260" t="s">
        <v>225</v>
      </c>
      <c r="F99" s="249">
        <f t="shared" si="15"/>
        <v>5900</v>
      </c>
      <c r="G99" s="1156"/>
      <c r="I99" s="250">
        <v>29.5</v>
      </c>
      <c r="J99" s="251">
        <f t="shared" si="22"/>
        <v>0</v>
      </c>
      <c r="K99" s="218"/>
    </row>
    <row r="100" spans="1:11" ht="16.5" customHeight="1" x14ac:dyDescent="0.25">
      <c r="A100" s="207">
        <f t="shared" si="23"/>
        <v>77</v>
      </c>
      <c r="B100" s="1159"/>
      <c r="C100" s="260" t="s">
        <v>387</v>
      </c>
      <c r="D100" s="260" t="s">
        <v>388</v>
      </c>
      <c r="E100" s="260" t="s">
        <v>225</v>
      </c>
      <c r="F100" s="249">
        <f t="shared" si="15"/>
        <v>5100</v>
      </c>
      <c r="G100" s="1156"/>
      <c r="I100" s="250">
        <v>25.3</v>
      </c>
      <c r="J100" s="251">
        <f t="shared" ref="J100:J112" si="24">I100*$F$97</f>
        <v>0</v>
      </c>
      <c r="K100" s="218"/>
    </row>
    <row r="101" spans="1:11" ht="16.5" customHeight="1" x14ac:dyDescent="0.25">
      <c r="A101" s="207">
        <f t="shared" ref="A101:A102" si="25">A100+1</f>
        <v>78</v>
      </c>
      <c r="B101" s="1159"/>
      <c r="C101" s="260" t="s">
        <v>389</v>
      </c>
      <c r="D101" s="260" t="s">
        <v>390</v>
      </c>
      <c r="E101" s="260" t="s">
        <v>225</v>
      </c>
      <c r="F101" s="249">
        <f t="shared" si="15"/>
        <v>6900</v>
      </c>
      <c r="G101" s="1156"/>
      <c r="I101" s="250">
        <v>34.700000000000003</v>
      </c>
      <c r="J101" s="251">
        <f t="shared" si="24"/>
        <v>0</v>
      </c>
      <c r="K101" s="218"/>
    </row>
    <row r="102" spans="1:11" ht="16.5" customHeight="1" x14ac:dyDescent="0.25">
      <c r="A102" s="207">
        <f t="shared" si="25"/>
        <v>79</v>
      </c>
      <c r="B102" s="1159"/>
      <c r="C102" s="260" t="s">
        <v>391</v>
      </c>
      <c r="D102" s="260" t="s">
        <v>392</v>
      </c>
      <c r="E102" s="260" t="s">
        <v>225</v>
      </c>
      <c r="F102" s="249">
        <f t="shared" si="15"/>
        <v>5100</v>
      </c>
      <c r="G102" s="1156"/>
      <c r="I102" s="250">
        <v>25.6</v>
      </c>
      <c r="J102" s="251">
        <f t="shared" si="24"/>
        <v>0</v>
      </c>
      <c r="K102" s="218"/>
    </row>
    <row r="103" spans="1:11" ht="16.5" customHeight="1" x14ac:dyDescent="0.25">
      <c r="A103" s="259"/>
      <c r="B103" s="217"/>
      <c r="C103" s="258"/>
      <c r="D103" s="216" t="s">
        <v>235</v>
      </c>
      <c r="E103" s="217"/>
      <c r="F103" s="258"/>
      <c r="G103" s="1156"/>
      <c r="I103" s="250"/>
      <c r="J103" s="251"/>
      <c r="K103" s="218"/>
    </row>
    <row r="104" spans="1:11" ht="16.5" customHeight="1" x14ac:dyDescent="0.25">
      <c r="A104" s="207">
        <f>A102+1</f>
        <v>80</v>
      </c>
      <c r="B104" s="1159"/>
      <c r="C104" s="260" t="s">
        <v>393</v>
      </c>
      <c r="D104" s="260" t="s">
        <v>394</v>
      </c>
      <c r="E104" s="260" t="s">
        <v>225</v>
      </c>
      <c r="F104" s="249">
        <f t="shared" si="15"/>
        <v>3700</v>
      </c>
      <c r="G104" s="1156"/>
      <c r="I104" s="250">
        <v>18.600000000000001</v>
      </c>
      <c r="J104" s="251">
        <f t="shared" si="24"/>
        <v>0</v>
      </c>
      <c r="K104" s="218"/>
    </row>
    <row r="105" spans="1:11" ht="16.5" customHeight="1" x14ac:dyDescent="0.25">
      <c r="A105" s="207">
        <f t="shared" ref="A105:A113" si="26">A104+1</f>
        <v>81</v>
      </c>
      <c r="B105" s="1159"/>
      <c r="C105" s="260" t="s">
        <v>395</v>
      </c>
      <c r="D105" s="260" t="s">
        <v>396</v>
      </c>
      <c r="E105" s="260" t="s">
        <v>225</v>
      </c>
      <c r="F105" s="249">
        <f t="shared" si="15"/>
        <v>3400</v>
      </c>
      <c r="G105" s="1156"/>
      <c r="I105" s="250">
        <v>17.100000000000001</v>
      </c>
      <c r="J105" s="251">
        <f t="shared" si="24"/>
        <v>0</v>
      </c>
      <c r="K105" s="218"/>
    </row>
    <row r="106" spans="1:11" ht="16.5" customHeight="1" x14ac:dyDescent="0.25">
      <c r="A106" s="207">
        <f t="shared" si="26"/>
        <v>82</v>
      </c>
      <c r="B106" s="1159"/>
      <c r="C106" s="260" t="s">
        <v>397</v>
      </c>
      <c r="D106" s="260" t="s">
        <v>398</v>
      </c>
      <c r="E106" s="260" t="s">
        <v>225</v>
      </c>
      <c r="F106" s="249">
        <f t="shared" si="15"/>
        <v>3600</v>
      </c>
      <c r="G106" s="1156"/>
      <c r="I106" s="250">
        <v>18</v>
      </c>
      <c r="J106" s="251">
        <f t="shared" si="24"/>
        <v>0</v>
      </c>
      <c r="K106" s="218"/>
    </row>
    <row r="107" spans="1:11" ht="16.5" customHeight="1" x14ac:dyDescent="0.25">
      <c r="A107" s="207">
        <f t="shared" si="26"/>
        <v>83</v>
      </c>
      <c r="B107" s="1159"/>
      <c r="C107" s="260" t="s">
        <v>399</v>
      </c>
      <c r="D107" s="260" t="s">
        <v>400</v>
      </c>
      <c r="E107" s="260" t="s">
        <v>225</v>
      </c>
      <c r="F107" s="249">
        <f t="shared" si="15"/>
        <v>3000</v>
      </c>
      <c r="G107" s="1156"/>
      <c r="I107" s="250">
        <v>15.2</v>
      </c>
      <c r="J107" s="251">
        <f t="shared" si="24"/>
        <v>0</v>
      </c>
      <c r="K107" s="218"/>
    </row>
    <row r="108" spans="1:11" ht="16.5" customHeight="1" x14ac:dyDescent="0.25">
      <c r="A108" s="207">
        <f t="shared" si="26"/>
        <v>84</v>
      </c>
      <c r="B108" s="1159"/>
      <c r="C108" s="260" t="s">
        <v>401</v>
      </c>
      <c r="D108" s="260" t="s">
        <v>402</v>
      </c>
      <c r="E108" s="260" t="s">
        <v>225</v>
      </c>
      <c r="F108" s="249">
        <f t="shared" si="15"/>
        <v>3500</v>
      </c>
      <c r="G108" s="1156"/>
      <c r="I108" s="250">
        <v>17.600000000000001</v>
      </c>
      <c r="J108" s="251">
        <f t="shared" si="24"/>
        <v>0</v>
      </c>
      <c r="K108" s="218"/>
    </row>
    <row r="109" spans="1:11" ht="16.5" customHeight="1" x14ac:dyDescent="0.25">
      <c r="A109" s="207">
        <f t="shared" si="26"/>
        <v>85</v>
      </c>
      <c r="B109" s="1159"/>
      <c r="C109" s="260" t="s">
        <v>403</v>
      </c>
      <c r="D109" s="260" t="s">
        <v>404</v>
      </c>
      <c r="E109" s="260" t="s">
        <v>244</v>
      </c>
      <c r="F109" s="249">
        <f t="shared" si="15"/>
        <v>2800</v>
      </c>
      <c r="G109" s="1156"/>
      <c r="I109" s="250">
        <v>13.8</v>
      </c>
      <c r="J109" s="251">
        <f t="shared" si="24"/>
        <v>0</v>
      </c>
      <c r="K109" s="218"/>
    </row>
    <row r="110" spans="1:11" ht="16.5" customHeight="1" x14ac:dyDescent="0.25">
      <c r="A110" s="207">
        <f t="shared" si="26"/>
        <v>86</v>
      </c>
      <c r="B110" s="1159"/>
      <c r="C110" s="260" t="s">
        <v>405</v>
      </c>
      <c r="D110" s="260" t="s">
        <v>406</v>
      </c>
      <c r="E110" s="260" t="s">
        <v>244</v>
      </c>
      <c r="F110" s="249">
        <f t="shared" si="15"/>
        <v>2100</v>
      </c>
      <c r="G110" s="1156"/>
      <c r="I110" s="250">
        <v>10.7</v>
      </c>
      <c r="J110" s="251">
        <f t="shared" si="24"/>
        <v>0</v>
      </c>
      <c r="K110" s="218"/>
    </row>
    <row r="111" spans="1:11" ht="16.5" customHeight="1" x14ac:dyDescent="0.25">
      <c r="A111" s="207">
        <f t="shared" si="26"/>
        <v>87</v>
      </c>
      <c r="B111" s="1159"/>
      <c r="C111" s="260" t="s">
        <v>407</v>
      </c>
      <c r="D111" s="260" t="s">
        <v>408</v>
      </c>
      <c r="E111" s="209" t="s">
        <v>244</v>
      </c>
      <c r="F111" s="249">
        <f t="shared" si="15"/>
        <v>2200</v>
      </c>
      <c r="G111" s="1156"/>
      <c r="I111" s="250">
        <v>10.8</v>
      </c>
      <c r="J111" s="251">
        <f t="shared" si="24"/>
        <v>0</v>
      </c>
      <c r="K111" s="218"/>
    </row>
    <row r="112" spans="1:11" ht="16.5" customHeight="1" x14ac:dyDescent="0.25">
      <c r="A112" s="207">
        <f t="shared" si="26"/>
        <v>88</v>
      </c>
      <c r="B112" s="1159"/>
      <c r="C112" s="260" t="s">
        <v>409</v>
      </c>
      <c r="D112" s="260" t="s">
        <v>410</v>
      </c>
      <c r="E112" s="209" t="s">
        <v>244</v>
      </c>
      <c r="F112" s="249">
        <f t="shared" si="15"/>
        <v>2200</v>
      </c>
      <c r="G112" s="1156"/>
      <c r="I112" s="250">
        <v>10.8</v>
      </c>
      <c r="J112" s="251">
        <f t="shared" si="24"/>
        <v>0</v>
      </c>
      <c r="K112" s="218"/>
    </row>
    <row r="113" spans="1:11" ht="16.5" customHeight="1" x14ac:dyDescent="0.25">
      <c r="A113" s="219">
        <f t="shared" si="26"/>
        <v>89</v>
      </c>
      <c r="B113" s="1160"/>
      <c r="C113" s="252" t="s">
        <v>411</v>
      </c>
      <c r="D113" s="252" t="s">
        <v>412</v>
      </c>
      <c r="E113" s="221" t="s">
        <v>244</v>
      </c>
      <c r="F113" s="249">
        <f t="shared" si="15"/>
        <v>2000</v>
      </c>
      <c r="G113" s="1157"/>
      <c r="I113" s="250">
        <v>9.8000000000000007</v>
      </c>
      <c r="J113" s="251">
        <f>I113*J97</f>
        <v>0</v>
      </c>
      <c r="K113" s="218"/>
    </row>
    <row r="114" spans="1:11" ht="16.5" customHeight="1" x14ac:dyDescent="0.25">
      <c r="A114" s="253"/>
      <c r="B114" s="256"/>
      <c r="C114" s="255"/>
      <c r="D114" s="203" t="s">
        <v>413</v>
      </c>
      <c r="E114" s="256"/>
      <c r="F114" s="257"/>
      <c r="G114" s="1155" t="s">
        <v>354</v>
      </c>
      <c r="I114" s="248" t="s">
        <v>346</v>
      </c>
      <c r="J114" s="218"/>
      <c r="K114" s="218"/>
    </row>
    <row r="115" spans="1:11" ht="16.5" customHeight="1" x14ac:dyDescent="0.25">
      <c r="A115" s="207">
        <f>A113+1</f>
        <v>90</v>
      </c>
      <c r="B115" s="1168"/>
      <c r="C115" s="209" t="s">
        <v>414</v>
      </c>
      <c r="D115" s="209" t="s">
        <v>415</v>
      </c>
      <c r="E115" s="209" t="s">
        <v>225</v>
      </c>
      <c r="F115" s="249">
        <f t="shared" si="15"/>
        <v>4100</v>
      </c>
      <c r="G115" s="1156"/>
      <c r="I115" s="250">
        <v>20.7</v>
      </c>
      <c r="J115" s="251">
        <f t="shared" ref="J115:J122" si="27">I115*$F$114</f>
        <v>0</v>
      </c>
      <c r="K115" s="218"/>
    </row>
    <row r="116" spans="1:11" ht="16.5" customHeight="1" x14ac:dyDescent="0.25">
      <c r="A116" s="207">
        <f>A115+1</f>
        <v>91</v>
      </c>
      <c r="B116" s="1168"/>
      <c r="C116" s="209" t="s">
        <v>416</v>
      </c>
      <c r="D116" s="209" t="s">
        <v>417</v>
      </c>
      <c r="E116" s="209" t="s">
        <v>225</v>
      </c>
      <c r="F116" s="249">
        <f t="shared" si="15"/>
        <v>4100</v>
      </c>
      <c r="G116" s="1156"/>
      <c r="I116" s="250">
        <v>20.7</v>
      </c>
      <c r="J116" s="251">
        <f t="shared" si="27"/>
        <v>0</v>
      </c>
      <c r="K116" s="218"/>
    </row>
    <row r="117" spans="1:11" ht="16.5" customHeight="1" x14ac:dyDescent="0.25">
      <c r="A117" s="207"/>
      <c r="B117" s="217"/>
      <c r="C117" s="258"/>
      <c r="D117" s="216" t="s">
        <v>235</v>
      </c>
      <c r="E117" s="217"/>
      <c r="F117" s="258"/>
      <c r="G117" s="1156"/>
      <c r="I117" s="250"/>
      <c r="J117" s="251"/>
      <c r="K117" s="218"/>
    </row>
    <row r="118" spans="1:11" ht="16.5" customHeight="1" x14ac:dyDescent="0.25">
      <c r="A118" s="207">
        <f>A116+1</f>
        <v>92</v>
      </c>
      <c r="B118" s="1168"/>
      <c r="C118" s="209" t="s">
        <v>418</v>
      </c>
      <c r="D118" s="209" t="s">
        <v>419</v>
      </c>
      <c r="E118" s="209" t="s">
        <v>225</v>
      </c>
      <c r="F118" s="249">
        <f t="shared" si="15"/>
        <v>2100</v>
      </c>
      <c r="G118" s="1156"/>
      <c r="I118" s="250">
        <v>10.5</v>
      </c>
      <c r="J118" s="251">
        <f t="shared" si="27"/>
        <v>0</v>
      </c>
      <c r="K118" s="218"/>
    </row>
    <row r="119" spans="1:11" ht="16.5" customHeight="1" x14ac:dyDescent="0.25">
      <c r="A119" s="207">
        <f>A118+1</f>
        <v>93</v>
      </c>
      <c r="B119" s="1168"/>
      <c r="C119" s="209" t="s">
        <v>420</v>
      </c>
      <c r="D119" s="209" t="s">
        <v>421</v>
      </c>
      <c r="E119" s="209" t="s">
        <v>225</v>
      </c>
      <c r="F119" s="249">
        <f t="shared" si="15"/>
        <v>2500</v>
      </c>
      <c r="G119" s="1156"/>
      <c r="I119" s="250">
        <v>12.7</v>
      </c>
      <c r="J119" s="251">
        <f t="shared" si="27"/>
        <v>0</v>
      </c>
      <c r="K119" s="218"/>
    </row>
    <row r="120" spans="1:11" ht="16.5" customHeight="1" x14ac:dyDescent="0.25">
      <c r="A120" s="207">
        <f>A118+1</f>
        <v>93</v>
      </c>
      <c r="B120" s="1168"/>
      <c r="C120" s="209" t="s">
        <v>422</v>
      </c>
      <c r="D120" s="209" t="s">
        <v>423</v>
      </c>
      <c r="E120" s="209" t="s">
        <v>225</v>
      </c>
      <c r="F120" s="249">
        <f t="shared" si="15"/>
        <v>2500</v>
      </c>
      <c r="G120" s="1156"/>
      <c r="I120" s="250">
        <v>12.7</v>
      </c>
      <c r="J120" s="251">
        <f t="shared" si="27"/>
        <v>0</v>
      </c>
      <c r="K120" s="218"/>
    </row>
    <row r="121" spans="1:11" ht="16.5" customHeight="1" x14ac:dyDescent="0.25">
      <c r="A121" s="207">
        <f>A120+1</f>
        <v>94</v>
      </c>
      <c r="B121" s="1168"/>
      <c r="C121" s="209" t="s">
        <v>424</v>
      </c>
      <c r="D121" s="209" t="s">
        <v>425</v>
      </c>
      <c r="E121" s="209" t="s">
        <v>244</v>
      </c>
      <c r="F121" s="249">
        <f t="shared" si="15"/>
        <v>1900</v>
      </c>
      <c r="G121" s="1156"/>
      <c r="I121" s="250">
        <v>9.4</v>
      </c>
      <c r="J121" s="251">
        <f t="shared" si="27"/>
        <v>0</v>
      </c>
      <c r="K121" s="218"/>
    </row>
    <row r="122" spans="1:11" ht="16.5" customHeight="1" x14ac:dyDescent="0.25">
      <c r="A122" s="207">
        <f>A120+1</f>
        <v>94</v>
      </c>
      <c r="B122" s="1168"/>
      <c r="C122" s="209" t="s">
        <v>426</v>
      </c>
      <c r="D122" s="209" t="s">
        <v>427</v>
      </c>
      <c r="E122" s="209" t="s">
        <v>244</v>
      </c>
      <c r="F122" s="249">
        <f t="shared" si="15"/>
        <v>1900</v>
      </c>
      <c r="G122" s="1156"/>
      <c r="I122" s="250">
        <v>9.4</v>
      </c>
      <c r="J122" s="251">
        <f t="shared" si="27"/>
        <v>0</v>
      </c>
      <c r="K122" s="218"/>
    </row>
    <row r="123" spans="1:11" ht="16.5" customHeight="1" x14ac:dyDescent="0.25">
      <c r="A123" s="219">
        <f>A122+1</f>
        <v>95</v>
      </c>
      <c r="B123" s="1169"/>
      <c r="C123" s="221" t="s">
        <v>428</v>
      </c>
      <c r="D123" s="221" t="s">
        <v>429</v>
      </c>
      <c r="E123" s="221" t="s">
        <v>244</v>
      </c>
      <c r="F123" s="249">
        <f t="shared" si="15"/>
        <v>2200</v>
      </c>
      <c r="G123" s="1157"/>
      <c r="I123" s="250">
        <v>10.9</v>
      </c>
      <c r="J123" s="251">
        <f>I123*J114</f>
        <v>0</v>
      </c>
      <c r="K123" s="218"/>
    </row>
    <row r="124" spans="1:11" ht="16.5" customHeight="1" x14ac:dyDescent="0.25">
      <c r="A124" s="253"/>
      <c r="B124" s="256"/>
      <c r="C124" s="255"/>
      <c r="D124" s="203" t="s">
        <v>430</v>
      </c>
      <c r="E124" s="256"/>
      <c r="F124" s="257"/>
      <c r="G124" s="1155" t="s">
        <v>354</v>
      </c>
      <c r="I124" s="248" t="s">
        <v>346</v>
      </c>
      <c r="J124" s="218"/>
      <c r="K124" s="218"/>
    </row>
    <row r="125" spans="1:11" ht="16.5" customHeight="1" x14ac:dyDescent="0.25">
      <c r="A125" s="207">
        <f>A123+1</f>
        <v>96</v>
      </c>
      <c r="B125" s="1168"/>
      <c r="C125" s="209" t="s">
        <v>431</v>
      </c>
      <c r="D125" s="209" t="s">
        <v>432</v>
      </c>
      <c r="E125" s="209" t="s">
        <v>225</v>
      </c>
      <c r="F125" s="249">
        <f t="shared" si="15"/>
        <v>4400</v>
      </c>
      <c r="G125" s="1156"/>
      <c r="I125" s="250">
        <v>22</v>
      </c>
      <c r="J125" s="251">
        <f t="shared" ref="J125:J130" si="28">I125*$F$124</f>
        <v>0</v>
      </c>
      <c r="K125" s="218"/>
    </row>
    <row r="126" spans="1:11" ht="16.5" customHeight="1" x14ac:dyDescent="0.25">
      <c r="A126" s="207">
        <f>A125+1</f>
        <v>97</v>
      </c>
      <c r="B126" s="1168"/>
      <c r="C126" s="209" t="s">
        <v>433</v>
      </c>
      <c r="D126" s="209" t="s">
        <v>434</v>
      </c>
      <c r="E126" s="209" t="s">
        <v>225</v>
      </c>
      <c r="F126" s="249">
        <f t="shared" si="15"/>
        <v>4100</v>
      </c>
      <c r="G126" s="1156"/>
      <c r="I126" s="250">
        <v>20.5</v>
      </c>
      <c r="J126" s="251">
        <f t="shared" si="28"/>
        <v>0</v>
      </c>
      <c r="K126" s="218"/>
    </row>
    <row r="127" spans="1:11" ht="16.5" customHeight="1" x14ac:dyDescent="0.25">
      <c r="A127" s="259"/>
      <c r="B127" s="217"/>
      <c r="C127" s="258"/>
      <c r="D127" s="216" t="s">
        <v>235</v>
      </c>
      <c r="E127" s="217"/>
      <c r="F127" s="258"/>
      <c r="G127" s="1156"/>
      <c r="I127" s="250"/>
      <c r="J127" s="251"/>
      <c r="K127" s="218"/>
    </row>
    <row r="128" spans="1:11" ht="16.5" customHeight="1" x14ac:dyDescent="0.25">
      <c r="A128" s="207">
        <f>A126+1</f>
        <v>98</v>
      </c>
      <c r="B128" s="1168"/>
      <c r="C128" s="209" t="s">
        <v>435</v>
      </c>
      <c r="D128" s="209" t="s">
        <v>436</v>
      </c>
      <c r="E128" s="209" t="s">
        <v>225</v>
      </c>
      <c r="F128" s="249">
        <f t="shared" si="15"/>
        <v>1700</v>
      </c>
      <c r="G128" s="1156"/>
      <c r="I128" s="250">
        <v>8.6999999999999993</v>
      </c>
      <c r="J128" s="251">
        <f t="shared" si="28"/>
        <v>0</v>
      </c>
      <c r="K128" s="218"/>
    </row>
    <row r="129" spans="1:11" ht="16.5" customHeight="1" x14ac:dyDescent="0.25">
      <c r="A129" s="207">
        <f t="shared" ref="A129:A131" si="29">A128+1</f>
        <v>99</v>
      </c>
      <c r="B129" s="1168"/>
      <c r="C129" s="209" t="s">
        <v>437</v>
      </c>
      <c r="D129" s="209" t="s">
        <v>438</v>
      </c>
      <c r="E129" s="209" t="s">
        <v>225</v>
      </c>
      <c r="F129" s="249">
        <f t="shared" si="15"/>
        <v>2100</v>
      </c>
      <c r="G129" s="1156"/>
      <c r="I129" s="250">
        <v>10.4</v>
      </c>
      <c r="J129" s="251">
        <f t="shared" si="28"/>
        <v>0</v>
      </c>
      <c r="K129" s="218"/>
    </row>
    <row r="130" spans="1:11" ht="16.5" customHeight="1" x14ac:dyDescent="0.25">
      <c r="A130" s="207">
        <f t="shared" si="29"/>
        <v>100</v>
      </c>
      <c r="B130" s="1168"/>
      <c r="C130" s="209" t="s">
        <v>439</v>
      </c>
      <c r="D130" s="209" t="s">
        <v>440</v>
      </c>
      <c r="E130" s="209" t="s">
        <v>244</v>
      </c>
      <c r="F130" s="249">
        <f t="shared" si="15"/>
        <v>1200</v>
      </c>
      <c r="G130" s="1156"/>
      <c r="I130" s="250">
        <v>6.1</v>
      </c>
      <c r="J130" s="251">
        <f t="shared" si="28"/>
        <v>0</v>
      </c>
      <c r="K130" s="218"/>
    </row>
    <row r="131" spans="1:11" ht="16.5" customHeight="1" x14ac:dyDescent="0.25">
      <c r="A131" s="219">
        <f t="shared" si="29"/>
        <v>101</v>
      </c>
      <c r="B131" s="1169"/>
      <c r="C131" s="221" t="s">
        <v>441</v>
      </c>
      <c r="D131" s="221" t="s">
        <v>440</v>
      </c>
      <c r="E131" s="221" t="s">
        <v>244</v>
      </c>
      <c r="F131" s="249">
        <f t="shared" si="15"/>
        <v>1300</v>
      </c>
      <c r="G131" s="1157"/>
      <c r="I131" s="250">
        <v>6.4</v>
      </c>
      <c r="J131" s="251">
        <f>I131*J124</f>
        <v>0</v>
      </c>
      <c r="K131" s="218"/>
    </row>
    <row r="132" spans="1:11" ht="16.5" customHeight="1" x14ac:dyDescent="0.25">
      <c r="A132" s="253"/>
      <c r="B132" s="256"/>
      <c r="C132" s="261"/>
      <c r="D132" s="262" t="s">
        <v>442</v>
      </c>
      <c r="E132" s="261"/>
      <c r="F132" s="257"/>
      <c r="G132" s="1155" t="s">
        <v>354</v>
      </c>
      <c r="I132" s="248" t="s">
        <v>346</v>
      </c>
      <c r="J132" s="218"/>
      <c r="K132" s="218"/>
    </row>
    <row r="133" spans="1:11" ht="16.5" customHeight="1" x14ac:dyDescent="0.25">
      <c r="A133" s="207">
        <f>A131+1</f>
        <v>102</v>
      </c>
      <c r="B133" s="1159"/>
      <c r="C133" s="209" t="s">
        <v>443</v>
      </c>
      <c r="D133" s="209" t="s">
        <v>444</v>
      </c>
      <c r="E133" s="209" t="s">
        <v>225</v>
      </c>
      <c r="F133" s="249">
        <f t="shared" si="15"/>
        <v>5300</v>
      </c>
      <c r="G133" s="1156"/>
      <c r="I133" s="250">
        <v>26.3</v>
      </c>
      <c r="J133" s="251">
        <f t="shared" ref="J133:J141" si="30">I133*$F$132</f>
        <v>0</v>
      </c>
      <c r="K133" s="218"/>
    </row>
    <row r="134" spans="1:11" ht="16.5" customHeight="1" x14ac:dyDescent="0.25">
      <c r="A134" s="207">
        <f t="shared" ref="A134:A135" si="31">A133+1</f>
        <v>103</v>
      </c>
      <c r="B134" s="1159"/>
      <c r="C134" s="209" t="s">
        <v>445</v>
      </c>
      <c r="D134" s="209" t="s">
        <v>446</v>
      </c>
      <c r="E134" s="209" t="s">
        <v>225</v>
      </c>
      <c r="F134" s="249">
        <f t="shared" si="15"/>
        <v>5300</v>
      </c>
      <c r="G134" s="1156"/>
      <c r="I134" s="250">
        <v>26.3</v>
      </c>
      <c r="J134" s="251">
        <f t="shared" si="30"/>
        <v>0</v>
      </c>
      <c r="K134" s="218"/>
    </row>
    <row r="135" spans="1:11" ht="16.5" customHeight="1" x14ac:dyDescent="0.25">
      <c r="A135" s="207">
        <f t="shared" si="31"/>
        <v>104</v>
      </c>
      <c r="B135" s="1159"/>
      <c r="C135" s="209" t="s">
        <v>447</v>
      </c>
      <c r="D135" s="209" t="s">
        <v>448</v>
      </c>
      <c r="E135" s="209" t="s">
        <v>225</v>
      </c>
      <c r="F135" s="249">
        <f t="shared" si="15"/>
        <v>5000</v>
      </c>
      <c r="G135" s="1156"/>
      <c r="I135" s="250">
        <v>25</v>
      </c>
      <c r="J135" s="251">
        <f t="shared" si="30"/>
        <v>0</v>
      </c>
      <c r="K135" s="218"/>
    </row>
    <row r="136" spans="1:11" ht="16.5" customHeight="1" x14ac:dyDescent="0.25">
      <c r="A136" s="259"/>
      <c r="B136" s="217"/>
      <c r="C136" s="258"/>
      <c r="D136" s="216" t="s">
        <v>235</v>
      </c>
      <c r="E136" s="217"/>
      <c r="F136" s="258"/>
      <c r="G136" s="1156"/>
      <c r="I136" s="250"/>
      <c r="J136" s="251"/>
      <c r="K136" s="218"/>
    </row>
    <row r="137" spans="1:11" ht="16.5" customHeight="1" x14ac:dyDescent="0.25">
      <c r="A137" s="207">
        <f>A135+1</f>
        <v>105</v>
      </c>
      <c r="B137" s="1159"/>
      <c r="C137" s="209" t="s">
        <v>449</v>
      </c>
      <c r="D137" s="209" t="s">
        <v>450</v>
      </c>
      <c r="E137" s="209" t="s">
        <v>225</v>
      </c>
      <c r="F137" s="249">
        <f t="shared" si="15"/>
        <v>1800</v>
      </c>
      <c r="G137" s="1156"/>
      <c r="I137" s="250">
        <v>9.1</v>
      </c>
      <c r="J137" s="251">
        <f t="shared" si="30"/>
        <v>0</v>
      </c>
      <c r="K137" s="218"/>
    </row>
    <row r="138" spans="1:11" ht="16.5" customHeight="1" x14ac:dyDescent="0.25">
      <c r="A138" s="207">
        <f t="shared" ref="A138:A142" si="32">A137+1</f>
        <v>106</v>
      </c>
      <c r="B138" s="1159"/>
      <c r="C138" s="209" t="s">
        <v>451</v>
      </c>
      <c r="D138" s="209" t="s">
        <v>452</v>
      </c>
      <c r="E138" s="209" t="s">
        <v>225</v>
      </c>
      <c r="F138" s="249">
        <f t="shared" si="15"/>
        <v>1800</v>
      </c>
      <c r="G138" s="1156"/>
      <c r="I138" s="250">
        <v>9.1</v>
      </c>
      <c r="J138" s="251">
        <f t="shared" si="30"/>
        <v>0</v>
      </c>
      <c r="K138" s="218"/>
    </row>
    <row r="139" spans="1:11" ht="16.5" customHeight="1" x14ac:dyDescent="0.25">
      <c r="A139" s="207">
        <f t="shared" si="32"/>
        <v>107</v>
      </c>
      <c r="B139" s="1159"/>
      <c r="C139" s="209" t="s">
        <v>453</v>
      </c>
      <c r="D139" s="209" t="s">
        <v>454</v>
      </c>
      <c r="E139" s="209" t="s">
        <v>225</v>
      </c>
      <c r="F139" s="249">
        <f t="shared" si="15"/>
        <v>1800</v>
      </c>
      <c r="G139" s="1156"/>
      <c r="I139" s="250">
        <v>9.1</v>
      </c>
      <c r="J139" s="251">
        <f t="shared" si="30"/>
        <v>0</v>
      </c>
      <c r="K139" s="218"/>
    </row>
    <row r="140" spans="1:11" ht="16.5" customHeight="1" x14ac:dyDescent="0.25">
      <c r="A140" s="207">
        <f t="shared" si="32"/>
        <v>108</v>
      </c>
      <c r="B140" s="1159"/>
      <c r="C140" s="209" t="s">
        <v>455</v>
      </c>
      <c r="D140" s="209" t="s">
        <v>456</v>
      </c>
      <c r="E140" s="209" t="s">
        <v>244</v>
      </c>
      <c r="F140" s="249">
        <f t="shared" si="15"/>
        <v>700</v>
      </c>
      <c r="G140" s="1156"/>
      <c r="I140" s="250">
        <v>3.3</v>
      </c>
      <c r="J140" s="251">
        <f t="shared" si="30"/>
        <v>0</v>
      </c>
      <c r="K140" s="218"/>
    </row>
    <row r="141" spans="1:11" ht="16.5" customHeight="1" x14ac:dyDescent="0.25">
      <c r="A141" s="207">
        <f t="shared" si="32"/>
        <v>109</v>
      </c>
      <c r="B141" s="1159"/>
      <c r="C141" s="209" t="s">
        <v>457</v>
      </c>
      <c r="D141" s="209" t="s">
        <v>458</v>
      </c>
      <c r="E141" s="209" t="s">
        <v>244</v>
      </c>
      <c r="F141" s="249">
        <f t="shared" ref="F141:F204" si="33">ROUND((I141*125)+(I141*125)*60%,-2)</f>
        <v>700</v>
      </c>
      <c r="G141" s="1156"/>
      <c r="I141" s="250">
        <v>3.3</v>
      </c>
      <c r="J141" s="251">
        <f t="shared" si="30"/>
        <v>0</v>
      </c>
      <c r="K141" s="218"/>
    </row>
    <row r="142" spans="1:11" ht="16.5" customHeight="1" x14ac:dyDescent="0.25">
      <c r="A142" s="219">
        <f t="shared" si="32"/>
        <v>110</v>
      </c>
      <c r="B142" s="1160"/>
      <c r="C142" s="221" t="s">
        <v>459</v>
      </c>
      <c r="D142" s="221" t="s">
        <v>460</v>
      </c>
      <c r="E142" s="221" t="s">
        <v>244</v>
      </c>
      <c r="F142" s="249">
        <f t="shared" si="33"/>
        <v>700</v>
      </c>
      <c r="G142" s="1157"/>
      <c r="I142" s="250">
        <v>3.3</v>
      </c>
      <c r="J142" s="251">
        <f>I142*J132</f>
        <v>0</v>
      </c>
      <c r="K142" s="218"/>
    </row>
    <row r="143" spans="1:11" ht="16.5" customHeight="1" x14ac:dyDescent="0.25">
      <c r="A143" s="253"/>
      <c r="B143" s="256"/>
      <c r="C143" s="255"/>
      <c r="D143" s="262" t="s">
        <v>461</v>
      </c>
      <c r="E143" s="256"/>
      <c r="F143" s="257"/>
      <c r="G143" s="1155" t="s">
        <v>354</v>
      </c>
      <c r="I143" s="248" t="s">
        <v>346</v>
      </c>
      <c r="J143" s="218"/>
      <c r="K143" s="218"/>
    </row>
    <row r="144" spans="1:11" ht="16.5" customHeight="1" x14ac:dyDescent="0.25">
      <c r="A144" s="207">
        <f>A142+1</f>
        <v>111</v>
      </c>
      <c r="B144" s="1168"/>
      <c r="C144" s="209" t="s">
        <v>462</v>
      </c>
      <c r="D144" s="209" t="s">
        <v>463</v>
      </c>
      <c r="E144" s="209" t="s">
        <v>225</v>
      </c>
      <c r="F144" s="249">
        <f t="shared" si="33"/>
        <v>6400</v>
      </c>
      <c r="G144" s="1156"/>
      <c r="I144" s="250">
        <v>31.9</v>
      </c>
      <c r="J144" s="251">
        <f t="shared" ref="J144:J155" si="34">I144*$F$143</f>
        <v>0</v>
      </c>
      <c r="K144" s="218"/>
    </row>
    <row r="145" spans="1:11" ht="16.5" customHeight="1" x14ac:dyDescent="0.25">
      <c r="A145" s="207">
        <f t="shared" ref="A145:A147" si="35">A144+1</f>
        <v>112</v>
      </c>
      <c r="B145" s="1168"/>
      <c r="C145" s="209" t="s">
        <v>464</v>
      </c>
      <c r="D145" s="209" t="s">
        <v>465</v>
      </c>
      <c r="E145" s="209" t="s">
        <v>225</v>
      </c>
      <c r="F145" s="249">
        <f t="shared" si="33"/>
        <v>5800</v>
      </c>
      <c r="G145" s="1156"/>
      <c r="I145" s="250">
        <v>28.9</v>
      </c>
      <c r="J145" s="251">
        <f t="shared" si="34"/>
        <v>0</v>
      </c>
      <c r="K145" s="218"/>
    </row>
    <row r="146" spans="1:11" ht="16.5" customHeight="1" x14ac:dyDescent="0.25">
      <c r="A146" s="207">
        <f t="shared" si="35"/>
        <v>113</v>
      </c>
      <c r="B146" s="1168"/>
      <c r="C146" s="209" t="s">
        <v>466</v>
      </c>
      <c r="D146" s="209" t="s">
        <v>467</v>
      </c>
      <c r="E146" s="209" t="s">
        <v>225</v>
      </c>
      <c r="F146" s="249">
        <f t="shared" si="33"/>
        <v>5800</v>
      </c>
      <c r="G146" s="1156"/>
      <c r="I146" s="250">
        <v>28.9</v>
      </c>
      <c r="J146" s="251">
        <f t="shared" si="34"/>
        <v>0</v>
      </c>
      <c r="K146" s="218"/>
    </row>
    <row r="147" spans="1:11" ht="16.5" customHeight="1" x14ac:dyDescent="0.25">
      <c r="A147" s="207">
        <f t="shared" si="35"/>
        <v>114</v>
      </c>
      <c r="B147" s="1168"/>
      <c r="C147" s="209" t="s">
        <v>468</v>
      </c>
      <c r="D147" s="209" t="s">
        <v>469</v>
      </c>
      <c r="E147" s="209" t="s">
        <v>225</v>
      </c>
      <c r="F147" s="249">
        <f t="shared" si="33"/>
        <v>5500</v>
      </c>
      <c r="G147" s="1156"/>
      <c r="I147" s="250">
        <v>27.5</v>
      </c>
      <c r="J147" s="251">
        <f t="shared" si="34"/>
        <v>0</v>
      </c>
      <c r="K147" s="218"/>
    </row>
    <row r="148" spans="1:11" ht="16.5" customHeight="1" x14ac:dyDescent="0.25">
      <c r="A148" s="259"/>
      <c r="B148" s="217"/>
      <c r="C148" s="258"/>
      <c r="D148" s="216" t="s">
        <v>235</v>
      </c>
      <c r="E148" s="217"/>
      <c r="F148" s="258"/>
      <c r="G148" s="1156"/>
      <c r="I148" s="250"/>
      <c r="J148" s="251"/>
      <c r="K148" s="218"/>
    </row>
    <row r="149" spans="1:11" ht="16.5" customHeight="1" x14ac:dyDescent="0.25">
      <c r="A149" s="207">
        <f>A147+1</f>
        <v>115</v>
      </c>
      <c r="B149" s="1168"/>
      <c r="C149" s="209" t="s">
        <v>470</v>
      </c>
      <c r="D149" s="209" t="s">
        <v>471</v>
      </c>
      <c r="E149" s="209" t="s">
        <v>225</v>
      </c>
      <c r="F149" s="249">
        <f t="shared" si="33"/>
        <v>2700</v>
      </c>
      <c r="G149" s="1156"/>
      <c r="I149" s="250">
        <v>13.4</v>
      </c>
      <c r="J149" s="251">
        <f t="shared" si="34"/>
        <v>0</v>
      </c>
      <c r="K149" s="218"/>
    </row>
    <row r="150" spans="1:11" ht="16.5" customHeight="1" x14ac:dyDescent="0.25">
      <c r="A150" s="207">
        <f t="shared" ref="A150:A156" si="36">A149+1</f>
        <v>116</v>
      </c>
      <c r="B150" s="1168"/>
      <c r="C150" s="209" t="s">
        <v>472</v>
      </c>
      <c r="D150" s="209" t="s">
        <v>473</v>
      </c>
      <c r="E150" s="209" t="s">
        <v>225</v>
      </c>
      <c r="F150" s="249">
        <f t="shared" si="33"/>
        <v>2500</v>
      </c>
      <c r="G150" s="1156"/>
      <c r="I150" s="250">
        <v>12.3</v>
      </c>
      <c r="J150" s="251">
        <f t="shared" si="34"/>
        <v>0</v>
      </c>
      <c r="K150" s="218"/>
    </row>
    <row r="151" spans="1:11" ht="16.5" customHeight="1" x14ac:dyDescent="0.25">
      <c r="A151" s="207">
        <f t="shared" si="36"/>
        <v>117</v>
      </c>
      <c r="B151" s="1168"/>
      <c r="C151" s="209" t="s">
        <v>474</v>
      </c>
      <c r="D151" s="209" t="s">
        <v>475</v>
      </c>
      <c r="E151" s="209" t="s">
        <v>225</v>
      </c>
      <c r="F151" s="249">
        <f t="shared" si="33"/>
        <v>2700</v>
      </c>
      <c r="G151" s="1156"/>
      <c r="I151" s="250">
        <v>13.4</v>
      </c>
      <c r="J151" s="251">
        <f t="shared" si="34"/>
        <v>0</v>
      </c>
      <c r="K151" s="218"/>
    </row>
    <row r="152" spans="1:11" ht="16.5" customHeight="1" x14ac:dyDescent="0.25">
      <c r="A152" s="207">
        <f t="shared" si="36"/>
        <v>118</v>
      </c>
      <c r="B152" s="1168"/>
      <c r="C152" s="209" t="s">
        <v>476</v>
      </c>
      <c r="D152" s="209" t="s">
        <v>373</v>
      </c>
      <c r="E152" s="209" t="s">
        <v>225</v>
      </c>
      <c r="F152" s="249">
        <f t="shared" si="33"/>
        <v>2700</v>
      </c>
      <c r="G152" s="1156"/>
      <c r="I152" s="250">
        <v>13.4</v>
      </c>
      <c r="J152" s="251">
        <f t="shared" si="34"/>
        <v>0</v>
      </c>
      <c r="K152" s="218"/>
    </row>
    <row r="153" spans="1:11" ht="16.5" customHeight="1" x14ac:dyDescent="0.25">
      <c r="A153" s="207">
        <f t="shared" si="36"/>
        <v>119</v>
      </c>
      <c r="B153" s="1168"/>
      <c r="C153" s="209" t="s">
        <v>477</v>
      </c>
      <c r="D153" s="209" t="s">
        <v>478</v>
      </c>
      <c r="E153" s="209" t="s">
        <v>244</v>
      </c>
      <c r="F153" s="249">
        <f t="shared" si="33"/>
        <v>1300</v>
      </c>
      <c r="G153" s="1156"/>
      <c r="I153" s="250">
        <v>6.6</v>
      </c>
      <c r="J153" s="251">
        <f t="shared" si="34"/>
        <v>0</v>
      </c>
      <c r="K153" s="218"/>
    </row>
    <row r="154" spans="1:11" ht="16.5" customHeight="1" x14ac:dyDescent="0.25">
      <c r="A154" s="207">
        <f t="shared" si="36"/>
        <v>120</v>
      </c>
      <c r="B154" s="1168"/>
      <c r="C154" s="209" t="s">
        <v>479</v>
      </c>
      <c r="D154" s="209" t="s">
        <v>480</v>
      </c>
      <c r="E154" s="209" t="s">
        <v>244</v>
      </c>
      <c r="F154" s="249">
        <f t="shared" si="33"/>
        <v>1100</v>
      </c>
      <c r="G154" s="1156"/>
      <c r="I154" s="250">
        <v>5.6</v>
      </c>
      <c r="J154" s="251">
        <f t="shared" si="34"/>
        <v>0</v>
      </c>
      <c r="K154" s="218"/>
    </row>
    <row r="155" spans="1:11" ht="16.5" customHeight="1" x14ac:dyDescent="0.25">
      <c r="A155" s="207">
        <f t="shared" si="36"/>
        <v>121</v>
      </c>
      <c r="B155" s="1168"/>
      <c r="C155" s="209" t="s">
        <v>481</v>
      </c>
      <c r="D155" s="209" t="s">
        <v>482</v>
      </c>
      <c r="E155" s="209" t="s">
        <v>244</v>
      </c>
      <c r="F155" s="249">
        <f t="shared" si="33"/>
        <v>1300</v>
      </c>
      <c r="G155" s="1156"/>
      <c r="I155" s="250">
        <v>6.6</v>
      </c>
      <c r="J155" s="251">
        <f t="shared" si="34"/>
        <v>0</v>
      </c>
      <c r="K155" s="218"/>
    </row>
    <row r="156" spans="1:11" ht="16.5" customHeight="1" x14ac:dyDescent="0.25">
      <c r="A156" s="219">
        <f t="shared" si="36"/>
        <v>122</v>
      </c>
      <c r="B156" s="1169"/>
      <c r="C156" s="221" t="s">
        <v>483</v>
      </c>
      <c r="D156" s="221" t="s">
        <v>484</v>
      </c>
      <c r="E156" s="221" t="s">
        <v>244</v>
      </c>
      <c r="F156" s="249">
        <f t="shared" si="33"/>
        <v>1300</v>
      </c>
      <c r="G156" s="1157"/>
      <c r="I156" s="250">
        <v>6.6</v>
      </c>
      <c r="J156" s="251">
        <f>I156*J143</f>
        <v>0</v>
      </c>
      <c r="K156" s="218"/>
    </row>
    <row r="157" spans="1:11" ht="16.5" customHeight="1" x14ac:dyDescent="0.25">
      <c r="A157" s="253"/>
      <c r="B157" s="256"/>
      <c r="C157" s="255"/>
      <c r="D157" s="203" t="s">
        <v>485</v>
      </c>
      <c r="E157" s="256"/>
      <c r="F157" s="257"/>
      <c r="G157" s="1155" t="s">
        <v>486</v>
      </c>
      <c r="I157" s="248" t="s">
        <v>346</v>
      </c>
      <c r="J157" s="218"/>
      <c r="K157" s="218"/>
    </row>
    <row r="158" spans="1:11" ht="16.5" customHeight="1" x14ac:dyDescent="0.25">
      <c r="A158" s="207">
        <f>A156+1</f>
        <v>123</v>
      </c>
      <c r="B158" s="1168"/>
      <c r="C158" s="209" t="s">
        <v>487</v>
      </c>
      <c r="D158" s="209" t="s">
        <v>488</v>
      </c>
      <c r="E158" s="209" t="s">
        <v>225</v>
      </c>
      <c r="F158" s="249">
        <f t="shared" si="33"/>
        <v>6400</v>
      </c>
      <c r="G158" s="1156"/>
      <c r="I158" s="250">
        <v>32.1</v>
      </c>
      <c r="J158" s="251">
        <f t="shared" ref="J158:J193" si="37">I158*$F$157</f>
        <v>0</v>
      </c>
      <c r="K158" s="218"/>
    </row>
    <row r="159" spans="1:11" ht="16.5" customHeight="1" x14ac:dyDescent="0.25">
      <c r="A159" s="207">
        <f t="shared" ref="A159:A163" si="38">A158+1</f>
        <v>124</v>
      </c>
      <c r="B159" s="1168"/>
      <c r="C159" s="209" t="s">
        <v>489</v>
      </c>
      <c r="D159" s="209" t="s">
        <v>490</v>
      </c>
      <c r="E159" s="209" t="s">
        <v>225</v>
      </c>
      <c r="F159" s="249">
        <f t="shared" si="33"/>
        <v>6400</v>
      </c>
      <c r="G159" s="1156"/>
      <c r="I159" s="250">
        <v>32.1</v>
      </c>
      <c r="J159" s="251">
        <f t="shared" si="37"/>
        <v>0</v>
      </c>
      <c r="K159" s="218"/>
    </row>
    <row r="160" spans="1:11" ht="16.5" customHeight="1" x14ac:dyDescent="0.25">
      <c r="A160" s="207">
        <f t="shared" si="38"/>
        <v>125</v>
      </c>
      <c r="B160" s="1168"/>
      <c r="C160" s="209" t="s">
        <v>491</v>
      </c>
      <c r="D160" s="209" t="s">
        <v>492</v>
      </c>
      <c r="E160" s="209" t="s">
        <v>225</v>
      </c>
      <c r="F160" s="249">
        <f t="shared" si="33"/>
        <v>6400</v>
      </c>
      <c r="G160" s="1156"/>
      <c r="I160" s="250">
        <v>32.1</v>
      </c>
      <c r="J160" s="251">
        <f t="shared" si="37"/>
        <v>0</v>
      </c>
      <c r="K160" s="218"/>
    </row>
    <row r="161" spans="1:11" ht="16.5" customHeight="1" x14ac:dyDescent="0.25">
      <c r="A161" s="207">
        <f t="shared" si="38"/>
        <v>126</v>
      </c>
      <c r="B161" s="1168"/>
      <c r="C161" s="209" t="s">
        <v>493</v>
      </c>
      <c r="D161" s="209" t="s">
        <v>494</v>
      </c>
      <c r="E161" s="209" t="s">
        <v>225</v>
      </c>
      <c r="F161" s="249">
        <f t="shared" si="33"/>
        <v>6400</v>
      </c>
      <c r="G161" s="1156"/>
      <c r="I161" s="250">
        <v>32.1</v>
      </c>
      <c r="J161" s="251">
        <f t="shared" si="37"/>
        <v>0</v>
      </c>
      <c r="K161" s="218"/>
    </row>
    <row r="162" spans="1:11" ht="16.5" customHeight="1" x14ac:dyDescent="0.25">
      <c r="A162" s="207">
        <f t="shared" si="38"/>
        <v>127</v>
      </c>
      <c r="B162" s="1168"/>
      <c r="C162" s="209" t="s">
        <v>495</v>
      </c>
      <c r="D162" s="209" t="s">
        <v>496</v>
      </c>
      <c r="E162" s="209" t="s">
        <v>225</v>
      </c>
      <c r="F162" s="249">
        <f t="shared" si="33"/>
        <v>6400</v>
      </c>
      <c r="G162" s="1156"/>
      <c r="I162" s="250">
        <v>32.1</v>
      </c>
      <c r="J162" s="251">
        <f t="shared" si="37"/>
        <v>0</v>
      </c>
      <c r="K162" s="218"/>
    </row>
    <row r="163" spans="1:11" ht="16.5" customHeight="1" x14ac:dyDescent="0.25">
      <c r="A163" s="207">
        <f t="shared" si="38"/>
        <v>128</v>
      </c>
      <c r="B163" s="1168"/>
      <c r="C163" s="209" t="s">
        <v>497</v>
      </c>
      <c r="D163" s="209" t="s">
        <v>498</v>
      </c>
      <c r="E163" s="209" t="s">
        <v>225</v>
      </c>
      <c r="F163" s="249">
        <f t="shared" si="33"/>
        <v>6400</v>
      </c>
      <c r="G163" s="1156"/>
      <c r="I163" s="250">
        <v>32.1</v>
      </c>
      <c r="J163" s="251">
        <f t="shared" si="37"/>
        <v>0</v>
      </c>
      <c r="K163" s="218"/>
    </row>
    <row r="164" spans="1:11" ht="16.5" customHeight="1" x14ac:dyDescent="0.25">
      <c r="A164" s="259"/>
      <c r="B164" s="217"/>
      <c r="C164" s="258"/>
      <c r="D164" s="213" t="s">
        <v>499</v>
      </c>
      <c r="E164" s="217"/>
      <c r="F164" s="258"/>
      <c r="G164" s="1156"/>
      <c r="I164" s="250"/>
      <c r="J164" s="251"/>
      <c r="K164" s="218"/>
    </row>
    <row r="165" spans="1:11" ht="16.5" customHeight="1" x14ac:dyDescent="0.25">
      <c r="A165" s="207">
        <f>A163+1</f>
        <v>129</v>
      </c>
      <c r="B165" s="1168"/>
      <c r="C165" s="209" t="s">
        <v>500</v>
      </c>
      <c r="D165" s="209" t="s">
        <v>488</v>
      </c>
      <c r="E165" s="209" t="s">
        <v>225</v>
      </c>
      <c r="F165" s="249">
        <f t="shared" si="33"/>
        <v>5300</v>
      </c>
      <c r="G165" s="1156"/>
      <c r="I165" s="250">
        <v>26.6</v>
      </c>
      <c r="J165" s="251">
        <f t="shared" si="37"/>
        <v>0</v>
      </c>
      <c r="K165" s="218"/>
    </row>
    <row r="166" spans="1:11" ht="16.5" customHeight="1" x14ac:dyDescent="0.25">
      <c r="A166" s="207">
        <f t="shared" ref="A166:A170" si="39">A165+1</f>
        <v>130</v>
      </c>
      <c r="B166" s="1168"/>
      <c r="C166" s="209" t="s">
        <v>501</v>
      </c>
      <c r="D166" s="209" t="s">
        <v>490</v>
      </c>
      <c r="E166" s="209" t="s">
        <v>225</v>
      </c>
      <c r="F166" s="249">
        <f t="shared" si="33"/>
        <v>5300</v>
      </c>
      <c r="G166" s="1156"/>
      <c r="I166" s="250">
        <v>26.6</v>
      </c>
      <c r="J166" s="251">
        <f t="shared" si="37"/>
        <v>0</v>
      </c>
      <c r="K166" s="218"/>
    </row>
    <row r="167" spans="1:11" ht="16.5" customHeight="1" x14ac:dyDescent="0.25">
      <c r="A167" s="207">
        <f t="shared" si="39"/>
        <v>131</v>
      </c>
      <c r="B167" s="1168"/>
      <c r="C167" s="209" t="s">
        <v>502</v>
      </c>
      <c r="D167" s="209" t="s">
        <v>492</v>
      </c>
      <c r="E167" s="209" t="s">
        <v>225</v>
      </c>
      <c r="F167" s="249">
        <f t="shared" si="33"/>
        <v>5000</v>
      </c>
      <c r="G167" s="1156"/>
      <c r="I167" s="250">
        <v>25</v>
      </c>
      <c r="J167" s="251">
        <f t="shared" si="37"/>
        <v>0</v>
      </c>
      <c r="K167" s="218"/>
    </row>
    <row r="168" spans="1:11" ht="16.5" customHeight="1" x14ac:dyDescent="0.25">
      <c r="A168" s="207">
        <f t="shared" si="39"/>
        <v>132</v>
      </c>
      <c r="B168" s="1168"/>
      <c r="C168" s="209" t="s">
        <v>503</v>
      </c>
      <c r="D168" s="209" t="s">
        <v>494</v>
      </c>
      <c r="E168" s="209" t="s">
        <v>225</v>
      </c>
      <c r="F168" s="249">
        <f t="shared" si="33"/>
        <v>5000</v>
      </c>
      <c r="G168" s="1156"/>
      <c r="I168" s="250">
        <v>25</v>
      </c>
      <c r="J168" s="251">
        <f t="shared" si="37"/>
        <v>0</v>
      </c>
      <c r="K168" s="218"/>
    </row>
    <row r="169" spans="1:11" ht="16.5" customHeight="1" x14ac:dyDescent="0.25">
      <c r="A169" s="207">
        <f t="shared" si="39"/>
        <v>133</v>
      </c>
      <c r="B169" s="1168"/>
      <c r="C169" s="209" t="s">
        <v>504</v>
      </c>
      <c r="D169" s="209" t="s">
        <v>496</v>
      </c>
      <c r="E169" s="209" t="s">
        <v>225</v>
      </c>
      <c r="F169" s="249">
        <f t="shared" si="33"/>
        <v>5000</v>
      </c>
      <c r="G169" s="1156"/>
      <c r="I169" s="250">
        <v>25</v>
      </c>
      <c r="J169" s="251">
        <f t="shared" si="37"/>
        <v>0</v>
      </c>
      <c r="K169" s="218"/>
    </row>
    <row r="170" spans="1:11" ht="16.5" customHeight="1" x14ac:dyDescent="0.25">
      <c r="A170" s="207">
        <f t="shared" si="39"/>
        <v>134</v>
      </c>
      <c r="B170" s="1168"/>
      <c r="C170" s="209" t="s">
        <v>505</v>
      </c>
      <c r="D170" s="209" t="s">
        <v>498</v>
      </c>
      <c r="E170" s="209" t="s">
        <v>225</v>
      </c>
      <c r="F170" s="249">
        <f t="shared" si="33"/>
        <v>5300</v>
      </c>
      <c r="G170" s="1156"/>
      <c r="I170" s="250">
        <v>26.5</v>
      </c>
      <c r="J170" s="251">
        <f t="shared" si="37"/>
        <v>0</v>
      </c>
      <c r="K170" s="218"/>
    </row>
    <row r="171" spans="1:11" ht="16.5" customHeight="1" x14ac:dyDescent="0.25">
      <c r="A171" s="259"/>
      <c r="B171" s="217"/>
      <c r="C171" s="258"/>
      <c r="D171" s="213" t="s">
        <v>506</v>
      </c>
      <c r="E171" s="217"/>
      <c r="F171" s="258"/>
      <c r="G171" s="1156"/>
      <c r="I171" s="250"/>
      <c r="J171" s="251"/>
      <c r="K171" s="218"/>
    </row>
    <row r="172" spans="1:11" ht="16.5" customHeight="1" x14ac:dyDescent="0.25">
      <c r="A172" s="207">
        <f>A170+1</f>
        <v>135</v>
      </c>
      <c r="B172" s="1168"/>
      <c r="C172" s="209" t="s">
        <v>507</v>
      </c>
      <c r="D172" s="209" t="s">
        <v>488</v>
      </c>
      <c r="E172" s="209" t="s">
        <v>225</v>
      </c>
      <c r="F172" s="249">
        <f t="shared" si="33"/>
        <v>3700</v>
      </c>
      <c r="G172" s="1156"/>
      <c r="I172" s="250">
        <v>18.5</v>
      </c>
      <c r="J172" s="251">
        <f t="shared" si="37"/>
        <v>0</v>
      </c>
      <c r="K172" s="218"/>
    </row>
    <row r="173" spans="1:11" ht="16.5" customHeight="1" x14ac:dyDescent="0.25">
      <c r="A173" s="207">
        <f t="shared" ref="A173:A175" si="40">A172+1</f>
        <v>136</v>
      </c>
      <c r="B173" s="1168"/>
      <c r="C173" s="209" t="s">
        <v>508</v>
      </c>
      <c r="D173" s="209" t="s">
        <v>490</v>
      </c>
      <c r="E173" s="209" t="s">
        <v>225</v>
      </c>
      <c r="F173" s="249">
        <f t="shared" si="33"/>
        <v>3700</v>
      </c>
      <c r="G173" s="1156"/>
      <c r="I173" s="250">
        <v>18.5</v>
      </c>
      <c r="J173" s="251">
        <f t="shared" si="37"/>
        <v>0</v>
      </c>
      <c r="K173" s="218"/>
    </row>
    <row r="174" spans="1:11" ht="16.5" customHeight="1" x14ac:dyDescent="0.25">
      <c r="A174" s="207">
        <f t="shared" si="40"/>
        <v>137</v>
      </c>
      <c r="B174" s="1168"/>
      <c r="C174" s="209" t="s">
        <v>509</v>
      </c>
      <c r="D174" s="209" t="s">
        <v>492</v>
      </c>
      <c r="E174" s="209" t="s">
        <v>225</v>
      </c>
      <c r="F174" s="249">
        <f t="shared" si="33"/>
        <v>2900</v>
      </c>
      <c r="G174" s="1156"/>
      <c r="I174" s="250">
        <v>14.6</v>
      </c>
      <c r="J174" s="251">
        <f t="shared" si="37"/>
        <v>0</v>
      </c>
      <c r="K174" s="218"/>
    </row>
    <row r="175" spans="1:11" ht="16.5" customHeight="1" x14ac:dyDescent="0.25">
      <c r="A175" s="207">
        <f t="shared" si="40"/>
        <v>138</v>
      </c>
      <c r="B175" s="1168"/>
      <c r="C175" s="209" t="s">
        <v>510</v>
      </c>
      <c r="D175" s="209" t="s">
        <v>496</v>
      </c>
      <c r="E175" s="209" t="s">
        <v>225</v>
      </c>
      <c r="F175" s="249">
        <f t="shared" si="33"/>
        <v>3100</v>
      </c>
      <c r="G175" s="1156"/>
      <c r="I175" s="250">
        <v>15.4</v>
      </c>
      <c r="J175" s="251">
        <f t="shared" si="37"/>
        <v>0</v>
      </c>
      <c r="K175" s="218"/>
    </row>
    <row r="176" spans="1:11" ht="16.5" customHeight="1" x14ac:dyDescent="0.25">
      <c r="A176" s="259"/>
      <c r="B176" s="217"/>
      <c r="C176" s="258"/>
      <c r="D176" s="213" t="s">
        <v>511</v>
      </c>
      <c r="E176" s="217"/>
      <c r="F176" s="258"/>
      <c r="G176" s="1156"/>
      <c r="I176" s="250"/>
      <c r="J176" s="251"/>
      <c r="K176" s="218"/>
    </row>
    <row r="177" spans="1:11" ht="16.5" customHeight="1" x14ac:dyDescent="0.25">
      <c r="A177" s="207">
        <f>A175+1</f>
        <v>139</v>
      </c>
      <c r="B177" s="1168"/>
      <c r="C177" s="209" t="s">
        <v>512</v>
      </c>
      <c r="D177" s="209" t="s">
        <v>496</v>
      </c>
      <c r="E177" s="209" t="s">
        <v>225</v>
      </c>
      <c r="F177" s="249">
        <f t="shared" si="33"/>
        <v>8900</v>
      </c>
      <c r="G177" s="1156"/>
      <c r="I177" s="250">
        <v>44.7</v>
      </c>
      <c r="J177" s="251">
        <f t="shared" si="37"/>
        <v>0</v>
      </c>
      <c r="K177" s="218"/>
    </row>
    <row r="178" spans="1:11" ht="16.5" customHeight="1" x14ac:dyDescent="0.25">
      <c r="A178" s="207">
        <f t="shared" ref="A178:A179" si="41">A177+1</f>
        <v>140</v>
      </c>
      <c r="B178" s="1168"/>
      <c r="C178" s="209" t="s">
        <v>513</v>
      </c>
      <c r="D178" s="209" t="s">
        <v>498</v>
      </c>
      <c r="E178" s="209" t="s">
        <v>225</v>
      </c>
      <c r="F178" s="249">
        <f t="shared" si="33"/>
        <v>10700</v>
      </c>
      <c r="G178" s="1156"/>
      <c r="I178" s="250">
        <v>53.4</v>
      </c>
      <c r="J178" s="251">
        <f t="shared" si="37"/>
        <v>0</v>
      </c>
      <c r="K178" s="218"/>
    </row>
    <row r="179" spans="1:11" ht="16.5" customHeight="1" x14ac:dyDescent="0.25">
      <c r="A179" s="207">
        <f t="shared" si="41"/>
        <v>141</v>
      </c>
      <c r="B179" s="1168"/>
      <c r="C179" s="209" t="s">
        <v>514</v>
      </c>
      <c r="D179" s="209" t="s">
        <v>492</v>
      </c>
      <c r="E179" s="209" t="s">
        <v>225</v>
      </c>
      <c r="F179" s="249">
        <f t="shared" si="33"/>
        <v>8900</v>
      </c>
      <c r="G179" s="1156"/>
      <c r="I179" s="250">
        <v>44.7</v>
      </c>
      <c r="J179" s="251">
        <f t="shared" si="37"/>
        <v>0</v>
      </c>
      <c r="K179" s="218"/>
    </row>
    <row r="180" spans="1:11" ht="16.5" customHeight="1" x14ac:dyDescent="0.25">
      <c r="A180" s="207"/>
      <c r="B180" s="217"/>
      <c r="C180" s="258"/>
      <c r="D180" s="216" t="s">
        <v>235</v>
      </c>
      <c r="E180" s="217"/>
      <c r="F180" s="258"/>
      <c r="G180" s="1156"/>
      <c r="I180" s="250"/>
      <c r="J180" s="251"/>
      <c r="K180" s="218"/>
    </row>
    <row r="181" spans="1:11" ht="16.5" customHeight="1" x14ac:dyDescent="0.25">
      <c r="A181" s="207">
        <f>A179+1</f>
        <v>142</v>
      </c>
      <c r="B181" s="1168"/>
      <c r="C181" s="209" t="s">
        <v>515</v>
      </c>
      <c r="D181" s="209" t="s">
        <v>367</v>
      </c>
      <c r="E181" s="209" t="s">
        <v>225</v>
      </c>
      <c r="F181" s="249">
        <f t="shared" si="33"/>
        <v>3000</v>
      </c>
      <c r="G181" s="1156"/>
      <c r="I181" s="250">
        <v>15.2</v>
      </c>
      <c r="J181" s="251">
        <f t="shared" si="37"/>
        <v>0</v>
      </c>
      <c r="K181" s="218"/>
    </row>
    <row r="182" spans="1:11" ht="16.5" customHeight="1" x14ac:dyDescent="0.25">
      <c r="A182" s="207">
        <f t="shared" ref="A182:A194" si="42">A181+1</f>
        <v>143</v>
      </c>
      <c r="B182" s="1168"/>
      <c r="C182" s="209" t="s">
        <v>516</v>
      </c>
      <c r="D182" s="209" t="s">
        <v>517</v>
      </c>
      <c r="E182" s="209" t="s">
        <v>225</v>
      </c>
      <c r="F182" s="249">
        <f t="shared" si="33"/>
        <v>3000</v>
      </c>
      <c r="G182" s="1156"/>
      <c r="I182" s="250">
        <v>15.2</v>
      </c>
      <c r="J182" s="251">
        <f t="shared" si="37"/>
        <v>0</v>
      </c>
      <c r="K182" s="218"/>
    </row>
    <row r="183" spans="1:11" ht="16.5" customHeight="1" x14ac:dyDescent="0.25">
      <c r="A183" s="207">
        <f t="shared" si="42"/>
        <v>144</v>
      </c>
      <c r="B183" s="1168"/>
      <c r="C183" s="209" t="s">
        <v>518</v>
      </c>
      <c r="D183" s="209" t="s">
        <v>519</v>
      </c>
      <c r="E183" s="209" t="s">
        <v>225</v>
      </c>
      <c r="F183" s="249">
        <f t="shared" si="33"/>
        <v>3000</v>
      </c>
      <c r="G183" s="1156"/>
      <c r="I183" s="250">
        <v>15.2</v>
      </c>
      <c r="J183" s="251">
        <f t="shared" si="37"/>
        <v>0</v>
      </c>
      <c r="K183" s="218"/>
    </row>
    <row r="184" spans="1:11" ht="16.5" customHeight="1" x14ac:dyDescent="0.25">
      <c r="A184" s="207">
        <f t="shared" si="42"/>
        <v>145</v>
      </c>
      <c r="B184" s="1168"/>
      <c r="C184" s="209" t="s">
        <v>520</v>
      </c>
      <c r="D184" s="209" t="s">
        <v>521</v>
      </c>
      <c r="E184" s="209" t="s">
        <v>225</v>
      </c>
      <c r="F184" s="249">
        <f t="shared" si="33"/>
        <v>2900</v>
      </c>
      <c r="G184" s="1156"/>
      <c r="I184" s="250">
        <v>14.3</v>
      </c>
      <c r="J184" s="251">
        <f t="shared" si="37"/>
        <v>0</v>
      </c>
      <c r="K184" s="218"/>
    </row>
    <row r="185" spans="1:11" ht="16.5" customHeight="1" x14ac:dyDescent="0.25">
      <c r="A185" s="207">
        <f t="shared" si="42"/>
        <v>146</v>
      </c>
      <c r="B185" s="1168"/>
      <c r="C185" s="209" t="s">
        <v>522</v>
      </c>
      <c r="D185" s="209" t="s">
        <v>523</v>
      </c>
      <c r="E185" s="209" t="s">
        <v>225</v>
      </c>
      <c r="F185" s="249">
        <f t="shared" si="33"/>
        <v>2900</v>
      </c>
      <c r="G185" s="1156"/>
      <c r="I185" s="250">
        <v>14.3</v>
      </c>
      <c r="J185" s="251">
        <f t="shared" si="37"/>
        <v>0</v>
      </c>
      <c r="K185" s="218"/>
    </row>
    <row r="186" spans="1:11" ht="16.5" customHeight="1" x14ac:dyDescent="0.25">
      <c r="A186" s="207">
        <f t="shared" si="42"/>
        <v>147</v>
      </c>
      <c r="B186" s="1168"/>
      <c r="C186" s="209" t="s">
        <v>524</v>
      </c>
      <c r="D186" s="209" t="s">
        <v>525</v>
      </c>
      <c r="E186" s="209" t="s">
        <v>225</v>
      </c>
      <c r="F186" s="249">
        <f t="shared" si="33"/>
        <v>2900</v>
      </c>
      <c r="G186" s="1156"/>
      <c r="I186" s="250">
        <v>14.3</v>
      </c>
      <c r="J186" s="251">
        <f t="shared" si="37"/>
        <v>0</v>
      </c>
      <c r="K186" s="218"/>
    </row>
    <row r="187" spans="1:11" ht="16.5" customHeight="1" x14ac:dyDescent="0.25">
      <c r="A187" s="207">
        <f t="shared" si="42"/>
        <v>148</v>
      </c>
      <c r="B187" s="1168"/>
      <c r="C187" s="209" t="s">
        <v>526</v>
      </c>
      <c r="D187" s="209" t="s">
        <v>527</v>
      </c>
      <c r="E187" s="209" t="s">
        <v>225</v>
      </c>
      <c r="F187" s="249">
        <f t="shared" si="33"/>
        <v>3100</v>
      </c>
      <c r="G187" s="1156"/>
      <c r="I187" s="250">
        <v>15.5</v>
      </c>
      <c r="J187" s="251">
        <f t="shared" si="37"/>
        <v>0</v>
      </c>
      <c r="K187" s="218"/>
    </row>
    <row r="188" spans="1:11" ht="16.5" customHeight="1" x14ac:dyDescent="0.25">
      <c r="A188" s="207">
        <f t="shared" si="42"/>
        <v>149</v>
      </c>
      <c r="B188" s="1168"/>
      <c r="C188" s="209" t="s">
        <v>528</v>
      </c>
      <c r="D188" s="209" t="s">
        <v>529</v>
      </c>
      <c r="E188" s="209" t="s">
        <v>244</v>
      </c>
      <c r="F188" s="249">
        <f t="shared" si="33"/>
        <v>1000</v>
      </c>
      <c r="G188" s="1156"/>
      <c r="I188" s="250">
        <v>5.0999999999999996</v>
      </c>
      <c r="J188" s="251">
        <f t="shared" si="37"/>
        <v>0</v>
      </c>
      <c r="K188" s="218"/>
    </row>
    <row r="189" spans="1:11" ht="16.5" customHeight="1" x14ac:dyDescent="0.25">
      <c r="A189" s="207">
        <f t="shared" si="42"/>
        <v>150</v>
      </c>
      <c r="B189" s="1168"/>
      <c r="C189" s="209" t="s">
        <v>530</v>
      </c>
      <c r="D189" s="209" t="s">
        <v>531</v>
      </c>
      <c r="E189" s="209" t="s">
        <v>244</v>
      </c>
      <c r="F189" s="249">
        <f t="shared" si="33"/>
        <v>1100</v>
      </c>
      <c r="G189" s="1156"/>
      <c r="I189" s="250">
        <v>5.3</v>
      </c>
      <c r="J189" s="251">
        <f t="shared" si="37"/>
        <v>0</v>
      </c>
      <c r="K189" s="218"/>
    </row>
    <row r="190" spans="1:11" ht="16.5" customHeight="1" x14ac:dyDescent="0.25">
      <c r="A190" s="207">
        <f t="shared" si="42"/>
        <v>151</v>
      </c>
      <c r="B190" s="1168"/>
      <c r="C190" s="209" t="s">
        <v>532</v>
      </c>
      <c r="D190" s="209" t="s">
        <v>533</v>
      </c>
      <c r="E190" s="209" t="s">
        <v>244</v>
      </c>
      <c r="F190" s="249">
        <f t="shared" si="33"/>
        <v>1200</v>
      </c>
      <c r="G190" s="1156"/>
      <c r="I190" s="250">
        <v>5.9</v>
      </c>
      <c r="J190" s="251">
        <f t="shared" si="37"/>
        <v>0</v>
      </c>
      <c r="K190" s="218"/>
    </row>
    <row r="191" spans="1:11" ht="16.5" customHeight="1" x14ac:dyDescent="0.25">
      <c r="A191" s="207">
        <f t="shared" si="42"/>
        <v>152</v>
      </c>
      <c r="B191" s="1168"/>
      <c r="C191" s="209" t="s">
        <v>534</v>
      </c>
      <c r="D191" s="209" t="s">
        <v>535</v>
      </c>
      <c r="E191" s="209" t="s">
        <v>244</v>
      </c>
      <c r="F191" s="249">
        <f t="shared" si="33"/>
        <v>900</v>
      </c>
      <c r="G191" s="1156"/>
      <c r="I191" s="250">
        <v>4.5</v>
      </c>
      <c r="J191" s="251">
        <f t="shared" si="37"/>
        <v>0</v>
      </c>
      <c r="K191" s="218"/>
    </row>
    <row r="192" spans="1:11" ht="16.5" customHeight="1" x14ac:dyDescent="0.25">
      <c r="A192" s="207">
        <f t="shared" si="42"/>
        <v>153</v>
      </c>
      <c r="B192" s="1168"/>
      <c r="C192" s="209" t="s">
        <v>536</v>
      </c>
      <c r="D192" s="209" t="s">
        <v>537</v>
      </c>
      <c r="E192" s="209" t="s">
        <v>244</v>
      </c>
      <c r="F192" s="249">
        <f t="shared" si="33"/>
        <v>1200</v>
      </c>
      <c r="G192" s="1156"/>
      <c r="I192" s="250">
        <v>5.8</v>
      </c>
      <c r="J192" s="251">
        <f t="shared" si="37"/>
        <v>0</v>
      </c>
      <c r="K192" s="218"/>
    </row>
    <row r="193" spans="1:11" ht="16.5" customHeight="1" x14ac:dyDescent="0.25">
      <c r="A193" s="207">
        <f t="shared" si="42"/>
        <v>154</v>
      </c>
      <c r="B193" s="1168"/>
      <c r="C193" s="209" t="s">
        <v>538</v>
      </c>
      <c r="D193" s="209" t="s">
        <v>539</v>
      </c>
      <c r="E193" s="209" t="s">
        <v>244</v>
      </c>
      <c r="F193" s="249">
        <f t="shared" si="33"/>
        <v>900</v>
      </c>
      <c r="G193" s="1156"/>
      <c r="I193" s="250">
        <v>4.5</v>
      </c>
      <c r="J193" s="251">
        <f t="shared" si="37"/>
        <v>0</v>
      </c>
      <c r="K193" s="218"/>
    </row>
    <row r="194" spans="1:11" ht="16.5" customHeight="1" x14ac:dyDescent="0.25">
      <c r="A194" s="219">
        <f t="shared" si="42"/>
        <v>155</v>
      </c>
      <c r="B194" s="1169"/>
      <c r="C194" s="221" t="s">
        <v>540</v>
      </c>
      <c r="D194" s="221" t="s">
        <v>541</v>
      </c>
      <c r="E194" s="221" t="s">
        <v>244</v>
      </c>
      <c r="F194" s="249">
        <f t="shared" si="33"/>
        <v>900</v>
      </c>
      <c r="G194" s="1157"/>
      <c r="I194" s="250">
        <v>4.5</v>
      </c>
      <c r="J194" s="251">
        <f>I194*J157</f>
        <v>0</v>
      </c>
      <c r="K194" s="218"/>
    </row>
    <row r="195" spans="1:11" ht="16.5" customHeight="1" x14ac:dyDescent="0.25">
      <c r="A195" s="253"/>
      <c r="B195" s="256"/>
      <c r="C195" s="255"/>
      <c r="D195" s="203" t="s">
        <v>542</v>
      </c>
      <c r="E195" s="256"/>
      <c r="F195" s="257"/>
      <c r="G195" s="1155" t="s">
        <v>354</v>
      </c>
      <c r="I195" s="248" t="s">
        <v>346</v>
      </c>
      <c r="J195" s="218"/>
      <c r="K195" s="218"/>
    </row>
    <row r="196" spans="1:11" ht="16.5" customHeight="1" x14ac:dyDescent="0.25">
      <c r="A196" s="207">
        <f>A194+1</f>
        <v>156</v>
      </c>
      <c r="B196" s="1168"/>
      <c r="C196" s="209" t="s">
        <v>543</v>
      </c>
      <c r="D196" s="209" t="s">
        <v>544</v>
      </c>
      <c r="E196" s="209" t="s">
        <v>225</v>
      </c>
      <c r="F196" s="249">
        <f t="shared" si="33"/>
        <v>9800</v>
      </c>
      <c r="G196" s="1156"/>
      <c r="I196" s="250">
        <v>49.2</v>
      </c>
      <c r="J196" s="251">
        <f t="shared" ref="J196:J206" si="43">I196*$F$195</f>
        <v>0</v>
      </c>
      <c r="K196" s="218"/>
    </row>
    <row r="197" spans="1:11" ht="16.5" customHeight="1" x14ac:dyDescent="0.25">
      <c r="A197" s="207">
        <f t="shared" ref="A197:A200" si="44">A196+1</f>
        <v>157</v>
      </c>
      <c r="B197" s="1168"/>
      <c r="C197" s="209" t="s">
        <v>545</v>
      </c>
      <c r="D197" s="209" t="s">
        <v>546</v>
      </c>
      <c r="E197" s="209" t="s">
        <v>225</v>
      </c>
      <c r="F197" s="249">
        <f t="shared" si="33"/>
        <v>10100</v>
      </c>
      <c r="G197" s="1156"/>
      <c r="I197" s="250">
        <v>50.3</v>
      </c>
      <c r="J197" s="251">
        <f t="shared" si="43"/>
        <v>0</v>
      </c>
      <c r="K197" s="218"/>
    </row>
    <row r="198" spans="1:11" ht="16.5" customHeight="1" x14ac:dyDescent="0.25">
      <c r="A198" s="207">
        <f t="shared" si="44"/>
        <v>158</v>
      </c>
      <c r="B198" s="1168"/>
      <c r="C198" s="209" t="s">
        <v>547</v>
      </c>
      <c r="D198" s="209" t="s">
        <v>548</v>
      </c>
      <c r="E198" s="209" t="s">
        <v>225</v>
      </c>
      <c r="F198" s="249">
        <f t="shared" si="33"/>
        <v>10700</v>
      </c>
      <c r="G198" s="1156"/>
      <c r="I198" s="250">
        <v>53.6</v>
      </c>
      <c r="J198" s="251">
        <f t="shared" si="43"/>
        <v>0</v>
      </c>
      <c r="K198" s="218"/>
    </row>
    <row r="199" spans="1:11" ht="16.5" customHeight="1" x14ac:dyDescent="0.25">
      <c r="A199" s="207">
        <f t="shared" si="44"/>
        <v>159</v>
      </c>
      <c r="B199" s="1168"/>
      <c r="C199" s="209" t="s">
        <v>549</v>
      </c>
      <c r="D199" s="209" t="s">
        <v>550</v>
      </c>
      <c r="E199" s="209" t="s">
        <v>225</v>
      </c>
      <c r="F199" s="249">
        <f t="shared" si="33"/>
        <v>10100</v>
      </c>
      <c r="G199" s="1156"/>
      <c r="I199" s="250">
        <v>50.6</v>
      </c>
      <c r="J199" s="251">
        <f t="shared" si="43"/>
        <v>0</v>
      </c>
      <c r="K199" s="218"/>
    </row>
    <row r="200" spans="1:11" ht="16.5" customHeight="1" x14ac:dyDescent="0.25">
      <c r="A200" s="207">
        <f t="shared" si="44"/>
        <v>160</v>
      </c>
      <c r="B200" s="1168"/>
      <c r="C200" s="209" t="s">
        <v>551</v>
      </c>
      <c r="D200" s="209" t="s">
        <v>552</v>
      </c>
      <c r="E200" s="209" t="s">
        <v>225</v>
      </c>
      <c r="F200" s="249">
        <f t="shared" si="33"/>
        <v>10100</v>
      </c>
      <c r="G200" s="1156"/>
      <c r="I200" s="250">
        <v>50.6</v>
      </c>
      <c r="J200" s="251">
        <f t="shared" si="43"/>
        <v>0</v>
      </c>
      <c r="K200" s="218"/>
    </row>
    <row r="201" spans="1:11" ht="16.5" customHeight="1" x14ac:dyDescent="0.25">
      <c r="A201" s="259"/>
      <c r="B201" s="217"/>
      <c r="C201" s="258"/>
      <c r="D201" s="216" t="s">
        <v>235</v>
      </c>
      <c r="E201" s="217"/>
      <c r="F201" s="258"/>
      <c r="G201" s="1156"/>
      <c r="I201" s="250"/>
      <c r="J201" s="251"/>
      <c r="K201" s="218"/>
    </row>
    <row r="202" spans="1:11" ht="16.5" customHeight="1" x14ac:dyDescent="0.25">
      <c r="A202" s="207">
        <f>A200+1</f>
        <v>161</v>
      </c>
      <c r="B202" s="1168"/>
      <c r="C202" s="209" t="s">
        <v>553</v>
      </c>
      <c r="D202" s="209" t="s">
        <v>554</v>
      </c>
      <c r="E202" s="209" t="s">
        <v>225</v>
      </c>
      <c r="F202" s="249">
        <f t="shared" si="33"/>
        <v>3600</v>
      </c>
      <c r="G202" s="1156"/>
      <c r="I202" s="250">
        <v>18.2</v>
      </c>
      <c r="J202" s="251">
        <f t="shared" si="43"/>
        <v>0</v>
      </c>
      <c r="K202" s="218"/>
    </row>
    <row r="203" spans="1:11" ht="16.5" customHeight="1" x14ac:dyDescent="0.25">
      <c r="A203" s="207">
        <f t="shared" ref="A203:A207" si="45">A202+1</f>
        <v>162</v>
      </c>
      <c r="B203" s="1168"/>
      <c r="C203" s="209" t="s">
        <v>555</v>
      </c>
      <c r="D203" s="209" t="s">
        <v>556</v>
      </c>
      <c r="E203" s="209" t="s">
        <v>225</v>
      </c>
      <c r="F203" s="249">
        <f t="shared" si="33"/>
        <v>4100</v>
      </c>
      <c r="G203" s="1156"/>
      <c r="I203" s="250">
        <v>20.5</v>
      </c>
      <c r="J203" s="251">
        <f t="shared" si="43"/>
        <v>0</v>
      </c>
      <c r="K203" s="218"/>
    </row>
    <row r="204" spans="1:11" ht="16.5" customHeight="1" x14ac:dyDescent="0.25">
      <c r="A204" s="207">
        <f t="shared" si="45"/>
        <v>163</v>
      </c>
      <c r="B204" s="1168"/>
      <c r="C204" s="209" t="s">
        <v>557</v>
      </c>
      <c r="D204" s="209" t="s">
        <v>558</v>
      </c>
      <c r="E204" s="209" t="s">
        <v>225</v>
      </c>
      <c r="F204" s="249">
        <f t="shared" si="33"/>
        <v>4100</v>
      </c>
      <c r="G204" s="1156"/>
      <c r="I204" s="250">
        <v>20.3</v>
      </c>
      <c r="J204" s="251">
        <f t="shared" si="43"/>
        <v>0</v>
      </c>
      <c r="K204" s="218"/>
    </row>
    <row r="205" spans="1:11" ht="16.5" customHeight="1" x14ac:dyDescent="0.25">
      <c r="A205" s="207">
        <f t="shared" si="45"/>
        <v>164</v>
      </c>
      <c r="B205" s="1168"/>
      <c r="C205" s="209" t="s">
        <v>559</v>
      </c>
      <c r="D205" s="209" t="s">
        <v>560</v>
      </c>
      <c r="E205" s="209" t="s">
        <v>244</v>
      </c>
      <c r="F205" s="249">
        <f t="shared" ref="F205:F234" si="46">ROUND((I205*125)+(I205*125)*60%,-2)</f>
        <v>2600</v>
      </c>
      <c r="G205" s="1156"/>
      <c r="I205" s="250">
        <v>12.8</v>
      </c>
      <c r="J205" s="251">
        <f t="shared" si="43"/>
        <v>0</v>
      </c>
      <c r="K205" s="218"/>
    </row>
    <row r="206" spans="1:11" ht="16.5" customHeight="1" x14ac:dyDescent="0.25">
      <c r="A206" s="207">
        <f t="shared" si="45"/>
        <v>165</v>
      </c>
      <c r="B206" s="1168"/>
      <c r="C206" s="209" t="s">
        <v>561</v>
      </c>
      <c r="D206" s="209" t="s">
        <v>562</v>
      </c>
      <c r="E206" s="209" t="s">
        <v>244</v>
      </c>
      <c r="F206" s="249">
        <f t="shared" si="46"/>
        <v>2500</v>
      </c>
      <c r="G206" s="1156"/>
      <c r="I206" s="250">
        <v>12.7</v>
      </c>
      <c r="J206" s="251">
        <f t="shared" si="43"/>
        <v>0</v>
      </c>
      <c r="K206" s="218"/>
    </row>
    <row r="207" spans="1:11" ht="16.5" customHeight="1" x14ac:dyDescent="0.25">
      <c r="A207" s="219">
        <f t="shared" si="45"/>
        <v>166</v>
      </c>
      <c r="B207" s="1169"/>
      <c r="C207" s="221" t="s">
        <v>563</v>
      </c>
      <c r="D207" s="221" t="s">
        <v>562</v>
      </c>
      <c r="E207" s="221" t="s">
        <v>244</v>
      </c>
      <c r="F207" s="249">
        <f t="shared" si="46"/>
        <v>2500</v>
      </c>
      <c r="G207" s="1157"/>
      <c r="I207" s="250">
        <v>12.7</v>
      </c>
      <c r="J207" s="251">
        <f>I207*J195</f>
        <v>0</v>
      </c>
      <c r="K207" s="218"/>
    </row>
    <row r="208" spans="1:11" s="193" customFormat="1" ht="19.5" customHeight="1" x14ac:dyDescent="0.25">
      <c r="A208" s="1152" t="s">
        <v>564</v>
      </c>
      <c r="B208" s="1153"/>
      <c r="C208" s="1153"/>
      <c r="D208" s="1153"/>
      <c r="E208" s="1153"/>
      <c r="F208" s="1153"/>
      <c r="G208" s="1154"/>
      <c r="I208" s="199"/>
      <c r="J208" s="199"/>
      <c r="K208" s="199"/>
    </row>
    <row r="209" spans="1:11" x14ac:dyDescent="0.25">
      <c r="A209" s="263"/>
      <c r="B209" s="1170"/>
      <c r="C209" s="264"/>
      <c r="D209" s="262" t="s">
        <v>565</v>
      </c>
      <c r="E209" s="256"/>
      <c r="F209" s="257"/>
      <c r="G209" s="1171" t="s">
        <v>566</v>
      </c>
      <c r="I209" s="265" t="s">
        <v>346</v>
      </c>
      <c r="J209" s="218"/>
      <c r="K209" s="218"/>
    </row>
    <row r="210" spans="1:11" x14ac:dyDescent="0.25">
      <c r="A210" s="266">
        <f>A207+1</f>
        <v>167</v>
      </c>
      <c r="B210" s="1168"/>
      <c r="C210" s="267" t="s">
        <v>567</v>
      </c>
      <c r="D210" s="268" t="s">
        <v>568</v>
      </c>
      <c r="E210" s="268" t="s">
        <v>225</v>
      </c>
      <c r="F210" s="249">
        <f t="shared" si="46"/>
        <v>2000</v>
      </c>
      <c r="G210" s="1172"/>
      <c r="I210" s="269">
        <v>10.199999999999999</v>
      </c>
      <c r="J210" s="251">
        <f t="shared" ref="J210:J213" si="47">I210*$F$209</f>
        <v>0</v>
      </c>
      <c r="K210" s="218"/>
    </row>
    <row r="211" spans="1:11" x14ac:dyDescent="0.25">
      <c r="A211" s="266">
        <f t="shared" ref="A211:A214" si="48">A210+1</f>
        <v>168</v>
      </c>
      <c r="B211" s="1168"/>
      <c r="C211" s="267" t="s">
        <v>569</v>
      </c>
      <c r="D211" s="268" t="s">
        <v>570</v>
      </c>
      <c r="E211" s="268" t="s">
        <v>225</v>
      </c>
      <c r="F211" s="249">
        <f t="shared" si="46"/>
        <v>2000</v>
      </c>
      <c r="G211" s="1172"/>
      <c r="I211" s="269">
        <v>10.199999999999999</v>
      </c>
      <c r="J211" s="251">
        <f t="shared" si="47"/>
        <v>0</v>
      </c>
      <c r="K211" s="218"/>
    </row>
    <row r="212" spans="1:11" x14ac:dyDescent="0.25">
      <c r="A212" s="266">
        <f t="shared" si="48"/>
        <v>169</v>
      </c>
      <c r="B212" s="1168"/>
      <c r="C212" s="267" t="s">
        <v>571</v>
      </c>
      <c r="D212" s="268" t="s">
        <v>572</v>
      </c>
      <c r="E212" s="268" t="s">
        <v>225</v>
      </c>
      <c r="F212" s="249">
        <f t="shared" si="46"/>
        <v>2000</v>
      </c>
      <c r="G212" s="1172"/>
      <c r="I212" s="269">
        <v>10.199999999999999</v>
      </c>
      <c r="J212" s="251">
        <f t="shared" si="47"/>
        <v>0</v>
      </c>
      <c r="K212" s="218"/>
    </row>
    <row r="213" spans="1:11" x14ac:dyDescent="0.25">
      <c r="A213" s="266">
        <f t="shared" si="48"/>
        <v>170</v>
      </c>
      <c r="B213" s="1168"/>
      <c r="C213" s="267" t="s">
        <v>573</v>
      </c>
      <c r="D213" s="268" t="s">
        <v>574</v>
      </c>
      <c r="E213" s="268" t="s">
        <v>225</v>
      </c>
      <c r="F213" s="249">
        <f t="shared" si="46"/>
        <v>1800</v>
      </c>
      <c r="G213" s="1172"/>
      <c r="I213" s="269">
        <v>9.1999999999999993</v>
      </c>
      <c r="J213" s="251">
        <f t="shared" si="47"/>
        <v>0</v>
      </c>
      <c r="K213" s="218"/>
    </row>
    <row r="214" spans="1:11" x14ac:dyDescent="0.25">
      <c r="A214" s="270">
        <f t="shared" si="48"/>
        <v>171</v>
      </c>
      <c r="B214" s="1169"/>
      <c r="C214" s="271" t="s">
        <v>575</v>
      </c>
      <c r="D214" s="272" t="s">
        <v>576</v>
      </c>
      <c r="E214" s="272" t="s">
        <v>225</v>
      </c>
      <c r="F214" s="249">
        <f t="shared" si="46"/>
        <v>1800</v>
      </c>
      <c r="G214" s="1173"/>
      <c r="I214" s="269">
        <v>9.1999999999999993</v>
      </c>
      <c r="J214" s="251">
        <f>I214*J209</f>
        <v>0</v>
      </c>
      <c r="K214" s="218"/>
    </row>
    <row r="215" spans="1:11" x14ac:dyDescent="0.25">
      <c r="A215" s="273"/>
      <c r="B215" s="1174"/>
      <c r="C215" s="274"/>
      <c r="D215" s="275" t="s">
        <v>577</v>
      </c>
      <c r="E215" s="244"/>
      <c r="F215" s="247"/>
      <c r="G215" s="1175" t="s">
        <v>578</v>
      </c>
      <c r="I215" s="265" t="s">
        <v>346</v>
      </c>
      <c r="J215" s="218"/>
      <c r="K215" s="218"/>
    </row>
    <row r="216" spans="1:11" x14ac:dyDescent="0.25">
      <c r="A216" s="266">
        <f>A214+1</f>
        <v>172</v>
      </c>
      <c r="B216" s="1168"/>
      <c r="C216" s="267" t="s">
        <v>579</v>
      </c>
      <c r="D216" s="268" t="s">
        <v>580</v>
      </c>
      <c r="E216" s="268" t="s">
        <v>225</v>
      </c>
      <c r="F216" s="249">
        <f t="shared" si="46"/>
        <v>3100</v>
      </c>
      <c r="G216" s="1172"/>
      <c r="I216" s="269">
        <v>15.6</v>
      </c>
      <c r="J216" s="251">
        <f t="shared" ref="J216:J219" si="49">I216*$F$215</f>
        <v>0</v>
      </c>
      <c r="K216" s="218"/>
    </row>
    <row r="217" spans="1:11" x14ac:dyDescent="0.25">
      <c r="A217" s="266">
        <f t="shared" ref="A217:A220" si="50">A216+1</f>
        <v>173</v>
      </c>
      <c r="B217" s="1168"/>
      <c r="C217" s="267" t="s">
        <v>581</v>
      </c>
      <c r="D217" s="268" t="s">
        <v>582</v>
      </c>
      <c r="E217" s="268" t="s">
        <v>225</v>
      </c>
      <c r="F217" s="249">
        <f t="shared" si="46"/>
        <v>4500</v>
      </c>
      <c r="G217" s="1172"/>
      <c r="I217" s="269">
        <v>22.4</v>
      </c>
      <c r="J217" s="251">
        <f t="shared" si="49"/>
        <v>0</v>
      </c>
      <c r="K217" s="218"/>
    </row>
    <row r="218" spans="1:11" x14ac:dyDescent="0.25">
      <c r="A218" s="266">
        <f t="shared" si="50"/>
        <v>174</v>
      </c>
      <c r="B218" s="1168"/>
      <c r="C218" s="267" t="s">
        <v>583</v>
      </c>
      <c r="D218" s="268" t="s">
        <v>584</v>
      </c>
      <c r="E218" s="268" t="s">
        <v>225</v>
      </c>
      <c r="F218" s="249">
        <f t="shared" si="46"/>
        <v>3200</v>
      </c>
      <c r="G218" s="1172"/>
      <c r="I218" s="269">
        <v>16</v>
      </c>
      <c r="J218" s="251">
        <f t="shared" si="49"/>
        <v>0</v>
      </c>
      <c r="K218" s="218"/>
    </row>
    <row r="219" spans="1:11" x14ac:dyDescent="0.25">
      <c r="A219" s="266">
        <f t="shared" si="50"/>
        <v>175</v>
      </c>
      <c r="B219" s="1168"/>
      <c r="C219" s="267" t="s">
        <v>585</v>
      </c>
      <c r="D219" s="268" t="s">
        <v>586</v>
      </c>
      <c r="E219" s="268" t="s">
        <v>225</v>
      </c>
      <c r="F219" s="249">
        <f t="shared" si="46"/>
        <v>3100</v>
      </c>
      <c r="G219" s="1172"/>
      <c r="I219" s="269">
        <v>15.6</v>
      </c>
      <c r="J219" s="251">
        <f t="shared" si="49"/>
        <v>0</v>
      </c>
      <c r="K219" s="218"/>
    </row>
    <row r="220" spans="1:11" x14ac:dyDescent="0.25">
      <c r="A220" s="270">
        <f t="shared" si="50"/>
        <v>176</v>
      </c>
      <c r="B220" s="1169"/>
      <c r="C220" s="271" t="s">
        <v>587</v>
      </c>
      <c r="D220" s="272" t="s">
        <v>588</v>
      </c>
      <c r="E220" s="272" t="s">
        <v>225</v>
      </c>
      <c r="F220" s="249">
        <f t="shared" si="46"/>
        <v>3400</v>
      </c>
      <c r="G220" s="1173"/>
      <c r="I220" s="269">
        <v>17</v>
      </c>
      <c r="J220" s="251">
        <f>I220*J215</f>
        <v>0</v>
      </c>
      <c r="K220" s="218"/>
    </row>
    <row r="221" spans="1:11" x14ac:dyDescent="0.25">
      <c r="A221" s="273"/>
      <c r="B221" s="1174"/>
      <c r="C221" s="274"/>
      <c r="D221" s="275" t="s">
        <v>589</v>
      </c>
      <c r="E221" s="244"/>
      <c r="F221" s="247"/>
      <c r="G221" s="1175" t="s">
        <v>578</v>
      </c>
      <c r="I221" s="265" t="s">
        <v>346</v>
      </c>
      <c r="J221" s="218"/>
      <c r="K221" s="218"/>
    </row>
    <row r="222" spans="1:11" x14ac:dyDescent="0.25">
      <c r="A222" s="266">
        <f>A220+1</f>
        <v>177</v>
      </c>
      <c r="B222" s="1168"/>
      <c r="C222" s="267" t="s">
        <v>590</v>
      </c>
      <c r="D222" s="268" t="s">
        <v>591</v>
      </c>
      <c r="E222" s="268" t="s">
        <v>225</v>
      </c>
      <c r="F222" s="249">
        <f t="shared" si="46"/>
        <v>3300</v>
      </c>
      <c r="G222" s="1172"/>
      <c r="I222" s="269">
        <v>16.3</v>
      </c>
      <c r="J222" s="251">
        <f t="shared" ref="J222:J226" si="51">I222*$F$221</f>
        <v>0</v>
      </c>
      <c r="K222" s="218"/>
    </row>
    <row r="223" spans="1:11" x14ac:dyDescent="0.25">
      <c r="A223" s="266">
        <f t="shared" ref="A223:A224" si="52">A222+1</f>
        <v>178</v>
      </c>
      <c r="B223" s="1168"/>
      <c r="C223" s="267" t="s">
        <v>592</v>
      </c>
      <c r="D223" s="268" t="s">
        <v>593</v>
      </c>
      <c r="E223" s="268" t="s">
        <v>225</v>
      </c>
      <c r="F223" s="249">
        <f t="shared" si="46"/>
        <v>4600</v>
      </c>
      <c r="G223" s="1172"/>
      <c r="I223" s="269">
        <v>23</v>
      </c>
      <c r="J223" s="251">
        <f t="shared" si="51"/>
        <v>0</v>
      </c>
      <c r="K223" s="218"/>
    </row>
    <row r="224" spans="1:11" x14ac:dyDescent="0.25">
      <c r="A224" s="266">
        <f t="shared" si="52"/>
        <v>179</v>
      </c>
      <c r="B224" s="1168"/>
      <c r="C224" s="267" t="s">
        <v>594</v>
      </c>
      <c r="D224" s="268" t="s">
        <v>595</v>
      </c>
      <c r="E224" s="268" t="s">
        <v>225</v>
      </c>
      <c r="F224" s="249">
        <f t="shared" si="46"/>
        <v>4400</v>
      </c>
      <c r="G224" s="1172"/>
      <c r="I224" s="269">
        <v>22.1</v>
      </c>
      <c r="J224" s="251">
        <f t="shared" si="51"/>
        <v>0</v>
      </c>
      <c r="K224" s="218"/>
    </row>
    <row r="225" spans="1:11" x14ac:dyDescent="0.25">
      <c r="A225" s="266">
        <f t="shared" ref="A225:A226" si="53">A223+1</f>
        <v>179</v>
      </c>
      <c r="B225" s="1168"/>
      <c r="C225" s="267" t="s">
        <v>596</v>
      </c>
      <c r="D225" s="268" t="s">
        <v>597</v>
      </c>
      <c r="E225" s="268" t="s">
        <v>225</v>
      </c>
      <c r="F225" s="249">
        <f t="shared" si="46"/>
        <v>3700</v>
      </c>
      <c r="G225" s="1172"/>
      <c r="I225" s="269">
        <v>18.5</v>
      </c>
      <c r="J225" s="251">
        <f t="shared" si="51"/>
        <v>0</v>
      </c>
      <c r="K225" s="218"/>
    </row>
    <row r="226" spans="1:11" x14ac:dyDescent="0.25">
      <c r="A226" s="266">
        <f t="shared" si="53"/>
        <v>180</v>
      </c>
      <c r="B226" s="1168"/>
      <c r="C226" s="267" t="s">
        <v>598</v>
      </c>
      <c r="D226" s="268" t="s">
        <v>599</v>
      </c>
      <c r="E226" s="268" t="s">
        <v>225</v>
      </c>
      <c r="F226" s="249">
        <f t="shared" si="46"/>
        <v>3700</v>
      </c>
      <c r="G226" s="1172"/>
      <c r="I226" s="269">
        <v>18.5</v>
      </c>
      <c r="J226" s="251">
        <f t="shared" si="51"/>
        <v>0</v>
      </c>
      <c r="K226" s="218"/>
    </row>
    <row r="227" spans="1:11" x14ac:dyDescent="0.25">
      <c r="A227" s="270">
        <f>A226+1</f>
        <v>181</v>
      </c>
      <c r="B227" s="1169"/>
      <c r="C227" s="271" t="s">
        <v>600</v>
      </c>
      <c r="D227" s="272" t="s">
        <v>601</v>
      </c>
      <c r="E227" s="272" t="s">
        <v>225</v>
      </c>
      <c r="F227" s="249">
        <f t="shared" si="46"/>
        <v>3400</v>
      </c>
      <c r="G227" s="1173"/>
      <c r="I227" s="269">
        <v>17</v>
      </c>
      <c r="J227" s="251">
        <f>I227*J221</f>
        <v>0</v>
      </c>
      <c r="K227" s="218"/>
    </row>
    <row r="228" spans="1:11" x14ac:dyDescent="0.25">
      <c r="A228" s="263"/>
      <c r="B228" s="254"/>
      <c r="C228" s="264"/>
      <c r="D228" s="262" t="s">
        <v>602</v>
      </c>
      <c r="E228" s="256"/>
      <c r="F228" s="257"/>
      <c r="G228" s="276"/>
      <c r="I228" s="265" t="s">
        <v>603</v>
      </c>
      <c r="J228" s="218"/>
      <c r="K228" s="218"/>
    </row>
    <row r="229" spans="1:11" x14ac:dyDescent="0.2">
      <c r="A229" s="266">
        <f>A227+1</f>
        <v>182</v>
      </c>
      <c r="B229" s="1168"/>
      <c r="C229" s="267"/>
      <c r="D229" s="277" t="s">
        <v>604</v>
      </c>
      <c r="E229" s="268" t="s">
        <v>225</v>
      </c>
      <c r="F229" s="249">
        <f t="shared" si="46"/>
        <v>1500</v>
      </c>
      <c r="G229" s="1172" t="s">
        <v>605</v>
      </c>
      <c r="I229" s="278">
        <v>7.6</v>
      </c>
      <c r="J229" s="251">
        <f t="shared" ref="J229:J234" si="54">I229*$F$228</f>
        <v>0</v>
      </c>
      <c r="K229" s="218"/>
    </row>
    <row r="230" spans="1:11" x14ac:dyDescent="0.2">
      <c r="A230" s="266">
        <f t="shared" ref="A230:A234" si="55">A229+1</f>
        <v>183</v>
      </c>
      <c r="B230" s="1168"/>
      <c r="C230" s="267"/>
      <c r="D230" s="277" t="s">
        <v>606</v>
      </c>
      <c r="E230" s="268" t="s">
        <v>225</v>
      </c>
      <c r="F230" s="249">
        <f t="shared" si="46"/>
        <v>1400</v>
      </c>
      <c r="G230" s="1172"/>
      <c r="I230" s="278">
        <v>6.9</v>
      </c>
      <c r="J230" s="251">
        <f t="shared" si="54"/>
        <v>0</v>
      </c>
      <c r="K230" s="218"/>
    </row>
    <row r="231" spans="1:11" x14ac:dyDescent="0.2">
      <c r="A231" s="266">
        <f t="shared" si="55"/>
        <v>184</v>
      </c>
      <c r="B231" s="1168"/>
      <c r="C231" s="267"/>
      <c r="D231" s="277" t="s">
        <v>607</v>
      </c>
      <c r="E231" s="268" t="s">
        <v>225</v>
      </c>
      <c r="F231" s="249">
        <f t="shared" si="46"/>
        <v>1400</v>
      </c>
      <c r="G231" s="1172"/>
      <c r="I231" s="278">
        <v>6.9</v>
      </c>
      <c r="J231" s="251">
        <f t="shared" si="54"/>
        <v>0</v>
      </c>
      <c r="K231" s="218"/>
    </row>
    <row r="232" spans="1:11" x14ac:dyDescent="0.2">
      <c r="A232" s="266">
        <f t="shared" si="55"/>
        <v>185</v>
      </c>
      <c r="B232" s="1168"/>
      <c r="C232" s="267"/>
      <c r="D232" s="277" t="s">
        <v>608</v>
      </c>
      <c r="E232" s="268" t="s">
        <v>225</v>
      </c>
      <c r="F232" s="249">
        <f t="shared" si="46"/>
        <v>1500</v>
      </c>
      <c r="G232" s="1172"/>
      <c r="I232" s="278">
        <v>7.6</v>
      </c>
      <c r="J232" s="251">
        <f t="shared" si="54"/>
        <v>0</v>
      </c>
      <c r="K232" s="218"/>
    </row>
    <row r="233" spans="1:11" x14ac:dyDescent="0.2">
      <c r="A233" s="266">
        <f t="shared" si="55"/>
        <v>186</v>
      </c>
      <c r="B233" s="1168"/>
      <c r="C233" s="267"/>
      <c r="D233" s="277" t="s">
        <v>609</v>
      </c>
      <c r="E233" s="268" t="s">
        <v>225</v>
      </c>
      <c r="F233" s="249">
        <f t="shared" si="46"/>
        <v>1500</v>
      </c>
      <c r="G233" s="1172"/>
      <c r="I233" s="278">
        <v>7.6</v>
      </c>
      <c r="J233" s="251">
        <f t="shared" si="54"/>
        <v>0</v>
      </c>
      <c r="K233" s="218"/>
    </row>
    <row r="234" spans="1:11" x14ac:dyDescent="0.2">
      <c r="A234" s="270">
        <f t="shared" si="55"/>
        <v>187</v>
      </c>
      <c r="B234" s="1169"/>
      <c r="C234" s="271"/>
      <c r="D234" s="279" t="s">
        <v>610</v>
      </c>
      <c r="E234" s="272" t="s">
        <v>225</v>
      </c>
      <c r="F234" s="249">
        <f t="shared" si="46"/>
        <v>1500</v>
      </c>
      <c r="G234" s="1173"/>
      <c r="I234" s="278">
        <v>7.6</v>
      </c>
      <c r="J234" s="251">
        <f t="shared" si="54"/>
        <v>0</v>
      </c>
      <c r="K234" s="218"/>
    </row>
    <row r="235" spans="1:11" x14ac:dyDescent="0.25">
      <c r="A235" s="273"/>
      <c r="B235" s="1174"/>
      <c r="C235" s="274"/>
      <c r="D235" s="275" t="s">
        <v>611</v>
      </c>
      <c r="E235" s="244"/>
      <c r="F235" s="244"/>
      <c r="G235" s="1175" t="s">
        <v>222</v>
      </c>
      <c r="I235" s="269"/>
      <c r="J235" s="218"/>
      <c r="K235" s="218"/>
    </row>
    <row r="236" spans="1:11" x14ac:dyDescent="0.2">
      <c r="A236" s="266">
        <f>A234+1</f>
        <v>188</v>
      </c>
      <c r="B236" s="1168"/>
      <c r="C236" s="267" t="s">
        <v>612</v>
      </c>
      <c r="D236" s="280" t="s">
        <v>613</v>
      </c>
      <c r="E236" s="268" t="s">
        <v>225</v>
      </c>
      <c r="F236" s="249">
        <f t="shared" ref="F236:F238" si="56">ROUND(J236+J236*90%,-2)</f>
        <v>2900</v>
      </c>
      <c r="G236" s="1172"/>
      <c r="I236" s="278" t="s">
        <v>57</v>
      </c>
      <c r="J236" s="218">
        <v>1510</v>
      </c>
      <c r="K236" s="218"/>
    </row>
    <row r="237" spans="1:11" x14ac:dyDescent="0.2">
      <c r="A237" s="266">
        <f t="shared" ref="A237:A238" si="57">A236+1</f>
        <v>189</v>
      </c>
      <c r="B237" s="1168"/>
      <c r="C237" s="267" t="s">
        <v>614</v>
      </c>
      <c r="D237" s="280" t="s">
        <v>615</v>
      </c>
      <c r="E237" s="268" t="s">
        <v>225</v>
      </c>
      <c r="F237" s="249">
        <f t="shared" si="56"/>
        <v>3400</v>
      </c>
      <c r="G237" s="1172"/>
      <c r="I237" s="278" t="s">
        <v>57</v>
      </c>
      <c r="J237" s="218">
        <v>1780</v>
      </c>
      <c r="K237" s="218"/>
    </row>
    <row r="238" spans="1:11" x14ac:dyDescent="0.2">
      <c r="A238" s="270">
        <f t="shared" si="57"/>
        <v>190</v>
      </c>
      <c r="B238" s="1169"/>
      <c r="C238" s="271" t="s">
        <v>616</v>
      </c>
      <c r="D238" s="281" t="s">
        <v>617</v>
      </c>
      <c r="E238" s="272" t="s">
        <v>225</v>
      </c>
      <c r="F238" s="249">
        <f t="shared" si="56"/>
        <v>2900</v>
      </c>
      <c r="G238" s="1173"/>
      <c r="I238" s="278" t="s">
        <v>57</v>
      </c>
      <c r="J238" s="218">
        <v>1510</v>
      </c>
      <c r="K238" s="218"/>
    </row>
    <row r="239" spans="1:11" s="193" customFormat="1" ht="19.5" customHeight="1" x14ac:dyDescent="0.25">
      <c r="A239" s="1152" t="s">
        <v>618</v>
      </c>
      <c r="B239" s="1153"/>
      <c r="C239" s="1153"/>
      <c r="D239" s="1153"/>
      <c r="E239" s="1153"/>
      <c r="F239" s="1153"/>
      <c r="G239" s="1154"/>
      <c r="I239" s="199"/>
      <c r="J239" s="199"/>
      <c r="K239" s="199"/>
    </row>
    <row r="240" spans="1:11" x14ac:dyDescent="0.25">
      <c r="A240" s="263"/>
      <c r="B240" s="256"/>
      <c r="C240" s="264"/>
      <c r="D240" s="262" t="s">
        <v>619</v>
      </c>
      <c r="E240" s="256"/>
      <c r="F240" s="256"/>
      <c r="G240" s="1176" t="s">
        <v>620</v>
      </c>
      <c r="I240" s="269"/>
      <c r="J240" s="218"/>
      <c r="K240" s="218"/>
    </row>
    <row r="241" spans="1:11" ht="15" customHeight="1" x14ac:dyDescent="0.2">
      <c r="A241" s="266">
        <f>A238+1</f>
        <v>191</v>
      </c>
      <c r="B241" s="1168"/>
      <c r="C241" s="267" t="s">
        <v>621</v>
      </c>
      <c r="D241" s="268" t="s">
        <v>622</v>
      </c>
      <c r="E241" s="268"/>
      <c r="F241" s="249">
        <f t="shared" ref="F241:F279" si="58">ROUND(J241+J241*100%,-2)</f>
        <v>600</v>
      </c>
      <c r="G241" s="1176"/>
      <c r="I241" s="278" t="s">
        <v>57</v>
      </c>
      <c r="J241" s="218">
        <v>317</v>
      </c>
      <c r="K241" s="218"/>
    </row>
    <row r="242" spans="1:11" ht="15" customHeight="1" x14ac:dyDescent="0.2">
      <c r="A242" s="266">
        <f t="shared" ref="A242:A249" si="59">A241+1</f>
        <v>192</v>
      </c>
      <c r="B242" s="1168"/>
      <c r="C242" s="267" t="s">
        <v>623</v>
      </c>
      <c r="D242" s="268" t="s">
        <v>624</v>
      </c>
      <c r="E242" s="268"/>
      <c r="F242" s="249">
        <f t="shared" si="58"/>
        <v>700</v>
      </c>
      <c r="G242" s="1176"/>
      <c r="I242" s="278" t="s">
        <v>57</v>
      </c>
      <c r="J242" s="218">
        <v>332</v>
      </c>
      <c r="K242" s="218"/>
    </row>
    <row r="243" spans="1:11" ht="15" customHeight="1" x14ac:dyDescent="0.2">
      <c r="A243" s="266">
        <f t="shared" si="59"/>
        <v>193</v>
      </c>
      <c r="B243" s="1168"/>
      <c r="C243" s="267" t="s">
        <v>625</v>
      </c>
      <c r="D243" s="268" t="s">
        <v>626</v>
      </c>
      <c r="E243" s="268"/>
      <c r="F243" s="249">
        <f t="shared" si="58"/>
        <v>700</v>
      </c>
      <c r="G243" s="1176"/>
      <c r="I243" s="278" t="s">
        <v>57</v>
      </c>
      <c r="J243" s="218">
        <v>370</v>
      </c>
      <c r="K243" s="218"/>
    </row>
    <row r="244" spans="1:11" ht="15" customHeight="1" x14ac:dyDescent="0.2">
      <c r="A244" s="266">
        <f t="shared" si="59"/>
        <v>194</v>
      </c>
      <c r="B244" s="1168"/>
      <c r="C244" s="267" t="s">
        <v>627</v>
      </c>
      <c r="D244" s="268" t="s">
        <v>628</v>
      </c>
      <c r="E244" s="268"/>
      <c r="F244" s="249">
        <f t="shared" si="58"/>
        <v>700</v>
      </c>
      <c r="G244" s="1176"/>
      <c r="I244" s="278" t="s">
        <v>57</v>
      </c>
      <c r="J244" s="218">
        <v>370</v>
      </c>
      <c r="K244" s="218"/>
    </row>
    <row r="245" spans="1:11" ht="15" customHeight="1" x14ac:dyDescent="0.2">
      <c r="A245" s="266">
        <f t="shared" si="59"/>
        <v>195</v>
      </c>
      <c r="B245" s="1168"/>
      <c r="C245" s="267" t="s">
        <v>629</v>
      </c>
      <c r="D245" s="268" t="s">
        <v>630</v>
      </c>
      <c r="E245" s="268"/>
      <c r="F245" s="249">
        <f t="shared" si="58"/>
        <v>700</v>
      </c>
      <c r="G245" s="1176"/>
      <c r="I245" s="278" t="s">
        <v>57</v>
      </c>
      <c r="J245" s="218">
        <v>370</v>
      </c>
      <c r="K245" s="218"/>
    </row>
    <row r="246" spans="1:11" ht="15" customHeight="1" x14ac:dyDescent="0.2">
      <c r="A246" s="266">
        <f t="shared" si="59"/>
        <v>196</v>
      </c>
      <c r="B246" s="1168"/>
      <c r="C246" s="282" t="s">
        <v>631</v>
      </c>
      <c r="D246" s="283" t="s">
        <v>632</v>
      </c>
      <c r="E246" s="268"/>
      <c r="F246" s="249">
        <f t="shared" si="58"/>
        <v>900</v>
      </c>
      <c r="G246" s="1176"/>
      <c r="I246" s="278"/>
      <c r="J246" s="218">
        <v>440</v>
      </c>
      <c r="K246" s="218"/>
    </row>
    <row r="247" spans="1:11" ht="15" customHeight="1" x14ac:dyDescent="0.2">
      <c r="A247" s="266">
        <f t="shared" si="59"/>
        <v>197</v>
      </c>
      <c r="B247" s="1168"/>
      <c r="C247" s="282" t="s">
        <v>633</v>
      </c>
      <c r="D247" s="283" t="s">
        <v>634</v>
      </c>
      <c r="E247" s="268"/>
      <c r="F247" s="249">
        <f t="shared" si="58"/>
        <v>900</v>
      </c>
      <c r="G247" s="1176"/>
      <c r="I247" s="278"/>
      <c r="J247" s="218">
        <v>440</v>
      </c>
      <c r="K247" s="218"/>
    </row>
    <row r="248" spans="1:11" ht="15" customHeight="1" x14ac:dyDescent="0.2">
      <c r="A248" s="266">
        <f t="shared" si="59"/>
        <v>198</v>
      </c>
      <c r="B248" s="1168"/>
      <c r="C248" s="267" t="s">
        <v>635</v>
      </c>
      <c r="D248" s="268" t="s">
        <v>636</v>
      </c>
      <c r="E248" s="268"/>
      <c r="F248" s="249">
        <f t="shared" si="58"/>
        <v>900</v>
      </c>
      <c r="G248" s="1176"/>
      <c r="I248" s="278" t="s">
        <v>57</v>
      </c>
      <c r="J248" s="218">
        <v>440</v>
      </c>
      <c r="K248" s="218"/>
    </row>
    <row r="249" spans="1:11" ht="15" customHeight="1" x14ac:dyDescent="0.2">
      <c r="A249" s="266">
        <f t="shared" si="59"/>
        <v>199</v>
      </c>
      <c r="B249" s="1177"/>
      <c r="C249" s="284" t="s">
        <v>637</v>
      </c>
      <c r="D249" s="285" t="s">
        <v>638</v>
      </c>
      <c r="E249" s="285"/>
      <c r="F249" s="249">
        <f t="shared" si="58"/>
        <v>900</v>
      </c>
      <c r="G249" s="1176"/>
      <c r="I249" s="278" t="s">
        <v>57</v>
      </c>
      <c r="J249" s="218">
        <v>440</v>
      </c>
      <c r="K249" s="218"/>
    </row>
    <row r="250" spans="1:11" x14ac:dyDescent="0.2">
      <c r="A250" s="273"/>
      <c r="B250" s="244"/>
      <c r="C250" s="274"/>
      <c r="D250" s="275" t="s">
        <v>639</v>
      </c>
      <c r="E250" s="244"/>
      <c r="F250" s="244"/>
      <c r="G250" s="1175" t="s">
        <v>620</v>
      </c>
      <c r="I250" s="278" t="s">
        <v>57</v>
      </c>
      <c r="J250" s="218"/>
      <c r="K250" s="218"/>
    </row>
    <row r="251" spans="1:11" ht="15" customHeight="1" x14ac:dyDescent="0.2">
      <c r="A251" s="266">
        <f>A249+1</f>
        <v>200</v>
      </c>
      <c r="B251" s="1168"/>
      <c r="C251" s="267" t="s">
        <v>640</v>
      </c>
      <c r="D251" s="268" t="s">
        <v>641</v>
      </c>
      <c r="E251" s="268"/>
      <c r="F251" s="249">
        <f t="shared" si="58"/>
        <v>600</v>
      </c>
      <c r="G251" s="1172"/>
      <c r="I251" s="278" t="s">
        <v>57</v>
      </c>
      <c r="J251" s="218">
        <v>317</v>
      </c>
      <c r="K251" s="218"/>
    </row>
    <row r="252" spans="1:11" ht="15" customHeight="1" x14ac:dyDescent="0.2">
      <c r="A252" s="266">
        <f t="shared" ref="A252:A257" si="60">A251+1</f>
        <v>201</v>
      </c>
      <c r="B252" s="1168"/>
      <c r="C252" s="267" t="s">
        <v>642</v>
      </c>
      <c r="D252" s="268" t="s">
        <v>643</v>
      </c>
      <c r="E252" s="268"/>
      <c r="F252" s="249">
        <f t="shared" si="58"/>
        <v>700</v>
      </c>
      <c r="G252" s="1172"/>
      <c r="I252" s="278" t="s">
        <v>57</v>
      </c>
      <c r="J252" s="218">
        <v>332</v>
      </c>
      <c r="K252" s="218"/>
    </row>
    <row r="253" spans="1:11" ht="15" customHeight="1" x14ac:dyDescent="0.2">
      <c r="A253" s="266">
        <f t="shared" si="60"/>
        <v>202</v>
      </c>
      <c r="B253" s="1168"/>
      <c r="C253" s="267" t="s">
        <v>644</v>
      </c>
      <c r="D253" s="268" t="s">
        <v>645</v>
      </c>
      <c r="E253" s="268"/>
      <c r="F253" s="249">
        <f t="shared" si="58"/>
        <v>700</v>
      </c>
      <c r="G253" s="1172"/>
      <c r="I253" s="278" t="s">
        <v>57</v>
      </c>
      <c r="J253" s="218">
        <v>370</v>
      </c>
      <c r="K253" s="218"/>
    </row>
    <row r="254" spans="1:11" ht="15" customHeight="1" x14ac:dyDescent="0.2">
      <c r="A254" s="266">
        <f t="shared" si="60"/>
        <v>203</v>
      </c>
      <c r="B254" s="1168"/>
      <c r="C254" s="267" t="s">
        <v>646</v>
      </c>
      <c r="D254" s="268" t="s">
        <v>647</v>
      </c>
      <c r="E254" s="268"/>
      <c r="F254" s="249">
        <f t="shared" si="58"/>
        <v>700</v>
      </c>
      <c r="G254" s="1172"/>
      <c r="I254" s="278" t="s">
        <v>57</v>
      </c>
      <c r="J254" s="218">
        <v>370</v>
      </c>
      <c r="K254" s="218"/>
    </row>
    <row r="255" spans="1:11" ht="15" customHeight="1" x14ac:dyDescent="0.2">
      <c r="A255" s="266">
        <f t="shared" si="60"/>
        <v>204</v>
      </c>
      <c r="B255" s="1168"/>
      <c r="C255" s="267" t="s">
        <v>648</v>
      </c>
      <c r="D255" s="268" t="s">
        <v>649</v>
      </c>
      <c r="E255" s="268"/>
      <c r="F255" s="249">
        <f t="shared" si="58"/>
        <v>700</v>
      </c>
      <c r="G255" s="1172"/>
      <c r="I255" s="278" t="s">
        <v>57</v>
      </c>
      <c r="J255" s="218">
        <v>370</v>
      </c>
      <c r="K255" s="218"/>
    </row>
    <row r="256" spans="1:11" ht="15" customHeight="1" x14ac:dyDescent="0.2">
      <c r="A256" s="266">
        <f t="shared" si="60"/>
        <v>205</v>
      </c>
      <c r="B256" s="1168"/>
      <c r="C256" s="282" t="s">
        <v>650</v>
      </c>
      <c r="D256" s="283" t="s">
        <v>651</v>
      </c>
      <c r="E256" s="268"/>
      <c r="F256" s="249">
        <f t="shared" si="58"/>
        <v>900</v>
      </c>
      <c r="G256" s="1172"/>
      <c r="I256" s="278"/>
      <c r="J256" s="218">
        <v>440</v>
      </c>
      <c r="K256" s="218"/>
    </row>
    <row r="257" spans="1:11" ht="15" customHeight="1" x14ac:dyDescent="0.2">
      <c r="A257" s="266">
        <f t="shared" si="60"/>
        <v>206</v>
      </c>
      <c r="B257" s="1168"/>
      <c r="C257" s="282" t="s">
        <v>652</v>
      </c>
      <c r="D257" s="283" t="s">
        <v>653</v>
      </c>
      <c r="E257" s="268"/>
      <c r="F257" s="249">
        <f t="shared" si="58"/>
        <v>900</v>
      </c>
      <c r="G257" s="1172"/>
      <c r="I257" s="278"/>
      <c r="J257" s="218">
        <v>440</v>
      </c>
      <c r="K257" s="218"/>
    </row>
    <row r="258" spans="1:11" ht="15" customHeight="1" x14ac:dyDescent="0.2">
      <c r="A258" s="266">
        <f>A255+1</f>
        <v>205</v>
      </c>
      <c r="B258" s="1168"/>
      <c r="C258" s="267" t="s">
        <v>654</v>
      </c>
      <c r="D258" s="268" t="s">
        <v>655</v>
      </c>
      <c r="E258" s="268"/>
      <c r="F258" s="249">
        <f t="shared" si="58"/>
        <v>900</v>
      </c>
      <c r="G258" s="1172"/>
      <c r="I258" s="278" t="s">
        <v>57</v>
      </c>
      <c r="J258" s="218">
        <v>440</v>
      </c>
      <c r="K258" s="218"/>
    </row>
    <row r="259" spans="1:11" ht="15" customHeight="1" x14ac:dyDescent="0.2">
      <c r="A259" s="270">
        <f>A258+1</f>
        <v>206</v>
      </c>
      <c r="B259" s="1177"/>
      <c r="C259" s="284" t="s">
        <v>656</v>
      </c>
      <c r="D259" s="285" t="s">
        <v>657</v>
      </c>
      <c r="E259" s="285"/>
      <c r="F259" s="249">
        <f t="shared" si="58"/>
        <v>900</v>
      </c>
      <c r="G259" s="1178"/>
      <c r="I259" s="278" t="s">
        <v>57</v>
      </c>
      <c r="J259" s="218">
        <v>440</v>
      </c>
      <c r="K259" s="218"/>
    </row>
    <row r="260" spans="1:11" x14ac:dyDescent="0.2">
      <c r="A260" s="273"/>
      <c r="B260" s="244"/>
      <c r="C260" s="274"/>
      <c r="D260" s="275" t="s">
        <v>658</v>
      </c>
      <c r="E260" s="244"/>
      <c r="F260" s="244"/>
      <c r="G260" s="1175" t="s">
        <v>620</v>
      </c>
      <c r="I260" s="278" t="s">
        <v>57</v>
      </c>
      <c r="J260" s="218"/>
      <c r="K260" s="218"/>
    </row>
    <row r="261" spans="1:11" ht="15" customHeight="1" x14ac:dyDescent="0.2">
      <c r="A261" s="266">
        <f>A259+1</f>
        <v>207</v>
      </c>
      <c r="B261" s="1168"/>
      <c r="C261" s="267" t="s">
        <v>659</v>
      </c>
      <c r="D261" s="268" t="s">
        <v>660</v>
      </c>
      <c r="E261" s="268"/>
      <c r="F261" s="249">
        <f t="shared" si="58"/>
        <v>800</v>
      </c>
      <c r="G261" s="1172"/>
      <c r="I261" s="278" t="s">
        <v>57</v>
      </c>
      <c r="J261" s="218">
        <v>400</v>
      </c>
      <c r="K261" s="218"/>
    </row>
    <row r="262" spans="1:11" ht="15" customHeight="1" x14ac:dyDescent="0.2">
      <c r="A262" s="266">
        <f t="shared" ref="A262:A265" si="61">A261+1</f>
        <v>208</v>
      </c>
      <c r="B262" s="1168"/>
      <c r="C262" s="267" t="s">
        <v>661</v>
      </c>
      <c r="D262" s="268" t="s">
        <v>662</v>
      </c>
      <c r="E262" s="268"/>
      <c r="F262" s="249">
        <f t="shared" si="58"/>
        <v>800</v>
      </c>
      <c r="G262" s="1172"/>
      <c r="I262" s="278" t="s">
        <v>57</v>
      </c>
      <c r="J262" s="218">
        <v>414</v>
      </c>
      <c r="K262" s="218"/>
    </row>
    <row r="263" spans="1:11" ht="15" customHeight="1" x14ac:dyDescent="0.2">
      <c r="A263" s="266">
        <f t="shared" si="61"/>
        <v>209</v>
      </c>
      <c r="B263" s="1168"/>
      <c r="C263" s="267" t="s">
        <v>663</v>
      </c>
      <c r="D263" s="268" t="s">
        <v>664</v>
      </c>
      <c r="E263" s="268"/>
      <c r="F263" s="249">
        <f t="shared" si="58"/>
        <v>900</v>
      </c>
      <c r="G263" s="1172"/>
      <c r="I263" s="278" t="s">
        <v>57</v>
      </c>
      <c r="J263" s="218">
        <v>454</v>
      </c>
      <c r="K263" s="218"/>
    </row>
    <row r="264" spans="1:11" ht="15" customHeight="1" x14ac:dyDescent="0.2">
      <c r="A264" s="266">
        <f t="shared" si="61"/>
        <v>210</v>
      </c>
      <c r="B264" s="1168"/>
      <c r="C264" s="267" t="s">
        <v>665</v>
      </c>
      <c r="D264" s="268" t="s">
        <v>666</v>
      </c>
      <c r="E264" s="268"/>
      <c r="F264" s="249">
        <f t="shared" si="58"/>
        <v>900</v>
      </c>
      <c r="G264" s="1172"/>
      <c r="I264" s="278" t="s">
        <v>57</v>
      </c>
      <c r="J264" s="218">
        <v>454</v>
      </c>
      <c r="K264" s="218"/>
    </row>
    <row r="265" spans="1:11" ht="15" customHeight="1" x14ac:dyDescent="0.2">
      <c r="A265" s="266">
        <f t="shared" si="61"/>
        <v>211</v>
      </c>
      <c r="B265" s="1168"/>
      <c r="C265" s="267" t="s">
        <v>667</v>
      </c>
      <c r="D265" s="268" t="s">
        <v>668</v>
      </c>
      <c r="E265" s="268"/>
      <c r="F265" s="249">
        <f t="shared" si="58"/>
        <v>900</v>
      </c>
      <c r="G265" s="1172"/>
      <c r="I265" s="278" t="s">
        <v>57</v>
      </c>
      <c r="J265" s="218">
        <v>454</v>
      </c>
      <c r="K265" s="218"/>
    </row>
    <row r="266" spans="1:11" ht="15" customHeight="1" x14ac:dyDescent="0.2">
      <c r="A266" s="266"/>
      <c r="B266" s="1168"/>
      <c r="C266" s="282" t="s">
        <v>669</v>
      </c>
      <c r="D266" s="283" t="s">
        <v>670</v>
      </c>
      <c r="E266" s="268"/>
      <c r="F266" s="249">
        <f t="shared" si="58"/>
        <v>1000</v>
      </c>
      <c r="G266" s="1172"/>
      <c r="I266" s="278"/>
      <c r="J266" s="218">
        <v>500</v>
      </c>
      <c r="K266" s="218"/>
    </row>
    <row r="267" spans="1:11" ht="15" customHeight="1" x14ac:dyDescent="0.2">
      <c r="A267" s="266"/>
      <c r="B267" s="1168"/>
      <c r="C267" s="282" t="s">
        <v>671</v>
      </c>
      <c r="D267" s="283" t="s">
        <v>672</v>
      </c>
      <c r="E267" s="268"/>
      <c r="F267" s="249">
        <f t="shared" si="58"/>
        <v>1000</v>
      </c>
      <c r="G267" s="1172"/>
      <c r="I267" s="278"/>
      <c r="J267" s="218">
        <v>500</v>
      </c>
      <c r="K267" s="218"/>
    </row>
    <row r="268" spans="1:11" ht="15" customHeight="1" x14ac:dyDescent="0.2">
      <c r="A268" s="266">
        <f>A265+1</f>
        <v>212</v>
      </c>
      <c r="B268" s="1168"/>
      <c r="C268" s="267" t="s">
        <v>673</v>
      </c>
      <c r="D268" s="268" t="s">
        <v>674</v>
      </c>
      <c r="E268" s="268"/>
      <c r="F268" s="249">
        <f t="shared" si="58"/>
        <v>1000</v>
      </c>
      <c r="G268" s="1172"/>
      <c r="I268" s="278" t="s">
        <v>57</v>
      </c>
      <c r="J268" s="218">
        <v>500</v>
      </c>
      <c r="K268" s="218"/>
    </row>
    <row r="269" spans="1:11" ht="15" customHeight="1" x14ac:dyDescent="0.2">
      <c r="A269" s="270">
        <f>A268+1</f>
        <v>213</v>
      </c>
      <c r="B269" s="1177"/>
      <c r="C269" s="284" t="s">
        <v>675</v>
      </c>
      <c r="D269" s="285" t="s">
        <v>676</v>
      </c>
      <c r="E269" s="285"/>
      <c r="F269" s="249">
        <f t="shared" si="58"/>
        <v>1000</v>
      </c>
      <c r="G269" s="1178"/>
      <c r="I269" s="278" t="s">
        <v>57</v>
      </c>
      <c r="J269" s="218">
        <v>500</v>
      </c>
      <c r="K269" s="218"/>
    </row>
    <row r="270" spans="1:11" x14ac:dyDescent="0.2">
      <c r="A270" s="273"/>
      <c r="B270" s="244"/>
      <c r="C270" s="274"/>
      <c r="D270" s="275" t="s">
        <v>677</v>
      </c>
      <c r="E270" s="244"/>
      <c r="F270" s="244"/>
      <c r="G270" s="1175" t="s">
        <v>620</v>
      </c>
      <c r="I270" s="278" t="s">
        <v>57</v>
      </c>
      <c r="J270" s="218"/>
      <c r="K270" s="218"/>
    </row>
    <row r="271" spans="1:11" ht="15" customHeight="1" x14ac:dyDescent="0.2">
      <c r="A271" s="266">
        <f>A269+1</f>
        <v>214</v>
      </c>
      <c r="B271" s="1168"/>
      <c r="C271" s="267" t="s">
        <v>678</v>
      </c>
      <c r="D271" s="268" t="s">
        <v>679</v>
      </c>
      <c r="E271" s="268"/>
      <c r="F271" s="249">
        <f t="shared" si="58"/>
        <v>800</v>
      </c>
      <c r="G271" s="1172"/>
      <c r="I271" s="278" t="s">
        <v>57</v>
      </c>
      <c r="J271" s="218">
        <v>400</v>
      </c>
      <c r="K271" s="218"/>
    </row>
    <row r="272" spans="1:11" ht="15" customHeight="1" x14ac:dyDescent="0.2">
      <c r="A272" s="266">
        <f t="shared" ref="A272:A275" si="62">A271+1</f>
        <v>215</v>
      </c>
      <c r="B272" s="1168"/>
      <c r="C272" s="267" t="s">
        <v>680</v>
      </c>
      <c r="D272" s="268" t="s">
        <v>681</v>
      </c>
      <c r="E272" s="268"/>
      <c r="F272" s="249">
        <f t="shared" si="58"/>
        <v>800</v>
      </c>
      <c r="G272" s="1172"/>
      <c r="I272" s="278" t="s">
        <v>57</v>
      </c>
      <c r="J272" s="218">
        <v>414</v>
      </c>
      <c r="K272" s="218"/>
    </row>
    <row r="273" spans="1:11" ht="15" customHeight="1" x14ac:dyDescent="0.2">
      <c r="A273" s="266">
        <f t="shared" si="62"/>
        <v>216</v>
      </c>
      <c r="B273" s="1168"/>
      <c r="C273" s="267" t="s">
        <v>682</v>
      </c>
      <c r="D273" s="268" t="s">
        <v>683</v>
      </c>
      <c r="E273" s="268"/>
      <c r="F273" s="249">
        <f t="shared" si="58"/>
        <v>900</v>
      </c>
      <c r="G273" s="1172"/>
      <c r="I273" s="278" t="s">
        <v>57</v>
      </c>
      <c r="J273" s="218">
        <v>454</v>
      </c>
      <c r="K273" s="218"/>
    </row>
    <row r="274" spans="1:11" ht="15" customHeight="1" x14ac:dyDescent="0.2">
      <c r="A274" s="266">
        <f t="shared" si="62"/>
        <v>217</v>
      </c>
      <c r="B274" s="1168"/>
      <c r="C274" s="267" t="s">
        <v>684</v>
      </c>
      <c r="D274" s="268" t="s">
        <v>685</v>
      </c>
      <c r="E274" s="268"/>
      <c r="F274" s="249">
        <f t="shared" si="58"/>
        <v>900</v>
      </c>
      <c r="G274" s="1172"/>
      <c r="I274" s="278" t="s">
        <v>57</v>
      </c>
      <c r="J274" s="218">
        <v>454</v>
      </c>
      <c r="K274" s="218"/>
    </row>
    <row r="275" spans="1:11" ht="15" customHeight="1" x14ac:dyDescent="0.2">
      <c r="A275" s="266">
        <f t="shared" si="62"/>
        <v>218</v>
      </c>
      <c r="B275" s="1168"/>
      <c r="C275" s="267" t="s">
        <v>686</v>
      </c>
      <c r="D275" s="268" t="s">
        <v>687</v>
      </c>
      <c r="E275" s="268"/>
      <c r="F275" s="249">
        <f t="shared" si="58"/>
        <v>900</v>
      </c>
      <c r="G275" s="1172"/>
      <c r="I275" s="278" t="s">
        <v>57</v>
      </c>
      <c r="J275" s="218">
        <v>454</v>
      </c>
      <c r="K275" s="218"/>
    </row>
    <row r="276" spans="1:11" ht="15" customHeight="1" x14ac:dyDescent="0.2">
      <c r="A276" s="266"/>
      <c r="B276" s="1168"/>
      <c r="C276" s="282" t="s">
        <v>688</v>
      </c>
      <c r="D276" s="283" t="s">
        <v>689</v>
      </c>
      <c r="E276" s="268"/>
      <c r="F276" s="249">
        <f t="shared" si="58"/>
        <v>1000</v>
      </c>
      <c r="G276" s="1172"/>
      <c r="I276" s="278"/>
      <c r="J276" s="218">
        <v>500</v>
      </c>
      <c r="K276" s="218"/>
    </row>
    <row r="277" spans="1:11" ht="15" customHeight="1" x14ac:dyDescent="0.2">
      <c r="A277" s="266"/>
      <c r="B277" s="1168"/>
      <c r="C277" s="282" t="s">
        <v>690</v>
      </c>
      <c r="D277" s="283" t="s">
        <v>691</v>
      </c>
      <c r="E277" s="268"/>
      <c r="F277" s="249">
        <f t="shared" si="58"/>
        <v>1000</v>
      </c>
      <c r="G277" s="1172"/>
      <c r="I277" s="278"/>
      <c r="J277" s="218">
        <v>500</v>
      </c>
      <c r="K277" s="218"/>
    </row>
    <row r="278" spans="1:11" ht="15" customHeight="1" x14ac:dyDescent="0.2">
      <c r="A278" s="266">
        <f>A275+1</f>
        <v>219</v>
      </c>
      <c r="B278" s="1168"/>
      <c r="C278" s="267" t="s">
        <v>692</v>
      </c>
      <c r="D278" s="268" t="s">
        <v>693</v>
      </c>
      <c r="E278" s="268"/>
      <c r="F278" s="249">
        <f t="shared" si="58"/>
        <v>1000</v>
      </c>
      <c r="G278" s="1172"/>
      <c r="I278" s="278" t="s">
        <v>57</v>
      </c>
      <c r="J278" s="218">
        <v>500</v>
      </c>
      <c r="K278" s="218"/>
    </row>
    <row r="279" spans="1:11" ht="15" customHeight="1" x14ac:dyDescent="0.2">
      <c r="A279" s="270">
        <f>A278+1</f>
        <v>220</v>
      </c>
      <c r="B279" s="1177"/>
      <c r="C279" s="284" t="s">
        <v>694</v>
      </c>
      <c r="D279" s="285" t="s">
        <v>695</v>
      </c>
      <c r="E279" s="285"/>
      <c r="F279" s="249">
        <f t="shared" si="58"/>
        <v>1000</v>
      </c>
      <c r="G279" s="1178"/>
      <c r="I279" s="278" t="s">
        <v>57</v>
      </c>
      <c r="J279" s="218">
        <v>500</v>
      </c>
      <c r="K279" s="218"/>
    </row>
    <row r="280" spans="1:11" ht="15" customHeight="1" x14ac:dyDescent="0.25">
      <c r="A280" s="273"/>
      <c r="B280" s="244"/>
      <c r="C280" s="274"/>
      <c r="D280" s="275" t="s">
        <v>696</v>
      </c>
      <c r="E280" s="244"/>
      <c r="F280" s="247">
        <v>0</v>
      </c>
      <c r="G280" s="1175" t="s">
        <v>566</v>
      </c>
      <c r="I280" s="265" t="s">
        <v>346</v>
      </c>
      <c r="J280" s="218">
        <v>0</v>
      </c>
      <c r="K280" s="218"/>
    </row>
    <row r="281" spans="1:11" ht="15" customHeight="1" x14ac:dyDescent="0.25">
      <c r="A281" s="266">
        <f>A279+1</f>
        <v>221</v>
      </c>
      <c r="B281" s="1168"/>
      <c r="C281" s="267" t="s">
        <v>697</v>
      </c>
      <c r="D281" s="268" t="s">
        <v>698</v>
      </c>
      <c r="E281" s="268" t="s">
        <v>225</v>
      </c>
      <c r="F281" s="249">
        <f t="shared" ref="F281:F307" si="63">ROUND((I281*110)+(I281*110)*80%,-2)</f>
        <v>1600</v>
      </c>
      <c r="G281" s="1172"/>
      <c r="I281" s="269">
        <v>8</v>
      </c>
      <c r="J281" s="251">
        <f t="shared" ref="J281:J287" si="64">I281*$F$280</f>
        <v>0</v>
      </c>
      <c r="K281" s="218"/>
    </row>
    <row r="282" spans="1:11" ht="15" customHeight="1" x14ac:dyDescent="0.25">
      <c r="A282" s="266">
        <f t="shared" ref="A282:A287" si="65">A281+1</f>
        <v>222</v>
      </c>
      <c r="B282" s="1168"/>
      <c r="C282" s="267" t="s">
        <v>699</v>
      </c>
      <c r="D282" s="268" t="s">
        <v>700</v>
      </c>
      <c r="E282" s="268" t="s">
        <v>225</v>
      </c>
      <c r="F282" s="249">
        <f t="shared" si="63"/>
        <v>2800</v>
      </c>
      <c r="G282" s="1172"/>
      <c r="I282" s="269">
        <v>14</v>
      </c>
      <c r="J282" s="251">
        <f t="shared" si="64"/>
        <v>0</v>
      </c>
      <c r="K282" s="218"/>
    </row>
    <row r="283" spans="1:11" ht="15" customHeight="1" x14ac:dyDescent="0.25">
      <c r="A283" s="266">
        <f t="shared" si="65"/>
        <v>223</v>
      </c>
      <c r="B283" s="1168"/>
      <c r="C283" s="267" t="s">
        <v>701</v>
      </c>
      <c r="D283" s="268" t="s">
        <v>702</v>
      </c>
      <c r="E283" s="268" t="s">
        <v>225</v>
      </c>
      <c r="F283" s="249">
        <f t="shared" si="63"/>
        <v>2200</v>
      </c>
      <c r="G283" s="1172"/>
      <c r="I283" s="269">
        <v>11.3</v>
      </c>
      <c r="J283" s="251">
        <f t="shared" si="64"/>
        <v>0</v>
      </c>
      <c r="K283" s="218"/>
    </row>
    <row r="284" spans="1:11" ht="15" customHeight="1" x14ac:dyDescent="0.25">
      <c r="A284" s="266">
        <f t="shared" si="65"/>
        <v>224</v>
      </c>
      <c r="B284" s="1168"/>
      <c r="C284" s="267" t="s">
        <v>703</v>
      </c>
      <c r="D284" s="268" t="s">
        <v>704</v>
      </c>
      <c r="E284" s="268" t="s">
        <v>225</v>
      </c>
      <c r="F284" s="249">
        <f t="shared" si="63"/>
        <v>2200</v>
      </c>
      <c r="G284" s="1172"/>
      <c r="I284" s="269">
        <v>11.3</v>
      </c>
      <c r="J284" s="251">
        <f t="shared" si="64"/>
        <v>0</v>
      </c>
      <c r="K284" s="218"/>
    </row>
    <row r="285" spans="1:11" ht="25.5" customHeight="1" x14ac:dyDescent="0.25">
      <c r="A285" s="266">
        <f t="shared" si="65"/>
        <v>225</v>
      </c>
      <c r="B285" s="1168"/>
      <c r="C285" s="267" t="s">
        <v>705</v>
      </c>
      <c r="D285" s="268" t="s">
        <v>706</v>
      </c>
      <c r="E285" s="268" t="s">
        <v>225</v>
      </c>
      <c r="F285" s="249">
        <f t="shared" si="63"/>
        <v>2800</v>
      </c>
      <c r="G285" s="1172"/>
      <c r="I285" s="269">
        <v>14</v>
      </c>
      <c r="J285" s="251">
        <f t="shared" si="64"/>
        <v>0</v>
      </c>
      <c r="K285" s="218"/>
    </row>
    <row r="286" spans="1:11" ht="14.25" customHeight="1" x14ac:dyDescent="0.25">
      <c r="A286" s="266">
        <f t="shared" si="65"/>
        <v>226</v>
      </c>
      <c r="B286" s="1168"/>
      <c r="C286" s="267" t="s">
        <v>707</v>
      </c>
      <c r="D286" s="268" t="s">
        <v>708</v>
      </c>
      <c r="E286" s="268" t="s">
        <v>225</v>
      </c>
      <c r="F286" s="249">
        <f t="shared" si="63"/>
        <v>2500</v>
      </c>
      <c r="G286" s="1172"/>
      <c r="I286" s="269">
        <v>12.8</v>
      </c>
      <c r="J286" s="251">
        <f t="shared" si="64"/>
        <v>0</v>
      </c>
      <c r="K286" s="218"/>
    </row>
    <row r="287" spans="1:11" ht="14.25" customHeight="1" x14ac:dyDescent="0.25">
      <c r="A287" s="270">
        <f t="shared" si="65"/>
        <v>227</v>
      </c>
      <c r="B287" s="1169"/>
      <c r="C287" s="271" t="s">
        <v>709</v>
      </c>
      <c r="D287" s="272" t="s">
        <v>710</v>
      </c>
      <c r="E287" s="272" t="s">
        <v>225</v>
      </c>
      <c r="F287" s="249">
        <f t="shared" si="63"/>
        <v>2500</v>
      </c>
      <c r="G287" s="1173"/>
      <c r="I287" s="269">
        <v>12.8</v>
      </c>
      <c r="J287" s="251">
        <f t="shared" si="64"/>
        <v>0</v>
      </c>
      <c r="K287" s="218"/>
    </row>
    <row r="288" spans="1:11" ht="15" customHeight="1" x14ac:dyDescent="0.25">
      <c r="A288" s="263"/>
      <c r="B288" s="256"/>
      <c r="C288" s="264"/>
      <c r="D288" s="262" t="s">
        <v>711</v>
      </c>
      <c r="E288" s="256"/>
      <c r="F288" s="257"/>
      <c r="G288" s="1176" t="s">
        <v>566</v>
      </c>
      <c r="I288" s="265" t="s">
        <v>346</v>
      </c>
      <c r="J288" s="218"/>
      <c r="K288" s="218"/>
    </row>
    <row r="289" spans="1:11" ht="14.25" customHeight="1" x14ac:dyDescent="0.25">
      <c r="A289" s="266">
        <f>A287+1</f>
        <v>228</v>
      </c>
      <c r="B289" s="1177"/>
      <c r="C289" s="267" t="s">
        <v>712</v>
      </c>
      <c r="D289" s="268" t="s">
        <v>713</v>
      </c>
      <c r="E289" s="268" t="s">
        <v>225</v>
      </c>
      <c r="F289" s="249">
        <f t="shared" si="63"/>
        <v>2100</v>
      </c>
      <c r="G289" s="1176"/>
      <c r="I289" s="269">
        <v>10.4</v>
      </c>
      <c r="J289" s="251">
        <f t="shared" ref="J289:J295" si="66">I289*$F$288</f>
        <v>0</v>
      </c>
      <c r="K289" s="218"/>
    </row>
    <row r="290" spans="1:11" ht="14.25" customHeight="1" x14ac:dyDescent="0.25">
      <c r="A290" s="266">
        <f t="shared" ref="A290:A295" si="67">A289+1</f>
        <v>229</v>
      </c>
      <c r="B290" s="1179"/>
      <c r="C290" s="267" t="s">
        <v>714</v>
      </c>
      <c r="D290" s="268" t="s">
        <v>715</v>
      </c>
      <c r="E290" s="268" t="s">
        <v>225</v>
      </c>
      <c r="F290" s="249">
        <f t="shared" si="63"/>
        <v>2800</v>
      </c>
      <c r="G290" s="1176"/>
      <c r="I290" s="269">
        <v>14</v>
      </c>
      <c r="J290" s="251">
        <f t="shared" si="66"/>
        <v>0</v>
      </c>
      <c r="K290" s="218"/>
    </row>
    <row r="291" spans="1:11" ht="14.25" customHeight="1" x14ac:dyDescent="0.25">
      <c r="A291" s="266">
        <f t="shared" si="67"/>
        <v>230</v>
      </c>
      <c r="B291" s="1179"/>
      <c r="C291" s="267" t="s">
        <v>716</v>
      </c>
      <c r="D291" s="268" t="s">
        <v>717</v>
      </c>
      <c r="E291" s="268" t="s">
        <v>225</v>
      </c>
      <c r="F291" s="249">
        <f t="shared" si="63"/>
        <v>2400</v>
      </c>
      <c r="G291" s="1176"/>
      <c r="I291" s="269">
        <v>12</v>
      </c>
      <c r="J291" s="251">
        <f t="shared" si="66"/>
        <v>0</v>
      </c>
      <c r="K291" s="218"/>
    </row>
    <row r="292" spans="1:11" ht="14.25" customHeight="1" x14ac:dyDescent="0.25">
      <c r="A292" s="266">
        <f t="shared" si="67"/>
        <v>231</v>
      </c>
      <c r="B292" s="1179"/>
      <c r="C292" s="267" t="s">
        <v>718</v>
      </c>
      <c r="D292" s="268" t="s">
        <v>719</v>
      </c>
      <c r="E292" s="268" t="s">
        <v>225</v>
      </c>
      <c r="F292" s="249">
        <f t="shared" si="63"/>
        <v>2400</v>
      </c>
      <c r="G292" s="1176"/>
      <c r="I292" s="269">
        <v>12</v>
      </c>
      <c r="J292" s="251">
        <f t="shared" si="66"/>
        <v>0</v>
      </c>
      <c r="K292" s="218"/>
    </row>
    <row r="293" spans="1:11" ht="14.25" customHeight="1" x14ac:dyDescent="0.25">
      <c r="A293" s="266">
        <f t="shared" si="67"/>
        <v>232</v>
      </c>
      <c r="B293" s="1179"/>
      <c r="C293" s="267" t="s">
        <v>720</v>
      </c>
      <c r="D293" s="268" t="s">
        <v>721</v>
      </c>
      <c r="E293" s="268" t="s">
        <v>225</v>
      </c>
      <c r="F293" s="249">
        <f t="shared" si="63"/>
        <v>2800</v>
      </c>
      <c r="G293" s="1176"/>
      <c r="I293" s="269">
        <v>14</v>
      </c>
      <c r="J293" s="251">
        <f t="shared" si="66"/>
        <v>0</v>
      </c>
      <c r="K293" s="218"/>
    </row>
    <row r="294" spans="1:11" ht="14.25" customHeight="1" x14ac:dyDescent="0.25">
      <c r="A294" s="266">
        <f t="shared" si="67"/>
        <v>233</v>
      </c>
      <c r="B294" s="1179"/>
      <c r="C294" s="267" t="s">
        <v>722</v>
      </c>
      <c r="D294" s="268" t="s">
        <v>723</v>
      </c>
      <c r="E294" s="268" t="s">
        <v>225</v>
      </c>
      <c r="F294" s="249">
        <f t="shared" si="63"/>
        <v>2600</v>
      </c>
      <c r="G294" s="1176"/>
      <c r="I294" s="269">
        <v>13</v>
      </c>
      <c r="J294" s="251">
        <f t="shared" si="66"/>
        <v>0</v>
      </c>
      <c r="K294" s="218"/>
    </row>
    <row r="295" spans="1:11" ht="14.25" customHeight="1" x14ac:dyDescent="0.25">
      <c r="A295" s="270">
        <f t="shared" si="67"/>
        <v>234</v>
      </c>
      <c r="B295" s="1179"/>
      <c r="C295" s="284" t="s">
        <v>724</v>
      </c>
      <c r="D295" s="285" t="s">
        <v>725</v>
      </c>
      <c r="E295" s="285" t="s">
        <v>225</v>
      </c>
      <c r="F295" s="249">
        <f t="shared" si="63"/>
        <v>2600</v>
      </c>
      <c r="G295" s="1176"/>
      <c r="I295" s="269">
        <v>13</v>
      </c>
      <c r="J295" s="251">
        <f t="shared" si="66"/>
        <v>0</v>
      </c>
      <c r="K295" s="218"/>
    </row>
    <row r="296" spans="1:11" s="193" customFormat="1" ht="18.75" customHeight="1" x14ac:dyDescent="0.25">
      <c r="A296" s="1180" t="s">
        <v>726</v>
      </c>
      <c r="B296" s="1181"/>
      <c r="C296" s="1181"/>
      <c r="D296" s="1181"/>
      <c r="E296" s="1181"/>
      <c r="F296" s="1181"/>
      <c r="G296" s="1182"/>
      <c r="I296" s="199"/>
      <c r="J296" s="199"/>
      <c r="K296" s="199"/>
    </row>
    <row r="297" spans="1:11" x14ac:dyDescent="0.25">
      <c r="A297" s="273"/>
      <c r="B297" s="244"/>
      <c r="C297" s="274"/>
      <c r="D297" s="275" t="s">
        <v>727</v>
      </c>
      <c r="E297" s="244"/>
      <c r="F297" s="247"/>
      <c r="G297" s="1183" t="s">
        <v>566</v>
      </c>
      <c r="I297" s="265" t="s">
        <v>346</v>
      </c>
      <c r="J297" s="218"/>
      <c r="K297" s="218"/>
    </row>
    <row r="298" spans="1:11" x14ac:dyDescent="0.25">
      <c r="A298" s="266">
        <f>A295+1</f>
        <v>235</v>
      </c>
      <c r="B298" s="1168"/>
      <c r="C298" s="267" t="s">
        <v>728</v>
      </c>
      <c r="D298" s="268" t="s">
        <v>729</v>
      </c>
      <c r="E298" s="268" t="s">
        <v>225</v>
      </c>
      <c r="F298" s="249">
        <f t="shared" si="63"/>
        <v>1100</v>
      </c>
      <c r="G298" s="1176"/>
      <c r="I298" s="269">
        <v>5.6</v>
      </c>
      <c r="J298" s="251">
        <f t="shared" ref="J298:J307" si="68">I298*$F$297</f>
        <v>0</v>
      </c>
      <c r="K298" s="218"/>
    </row>
    <row r="299" spans="1:11" x14ac:dyDescent="0.25">
      <c r="A299" s="266">
        <f t="shared" ref="A299:A302" si="69">A298+1</f>
        <v>236</v>
      </c>
      <c r="B299" s="1168"/>
      <c r="C299" s="267" t="s">
        <v>730</v>
      </c>
      <c r="D299" s="268" t="s">
        <v>731</v>
      </c>
      <c r="E299" s="268" t="s">
        <v>225</v>
      </c>
      <c r="F299" s="249">
        <f t="shared" si="63"/>
        <v>1200</v>
      </c>
      <c r="G299" s="1176"/>
      <c r="I299" s="269">
        <v>5.9</v>
      </c>
      <c r="J299" s="251">
        <f t="shared" si="68"/>
        <v>0</v>
      </c>
      <c r="K299" s="218"/>
    </row>
    <row r="300" spans="1:11" x14ac:dyDescent="0.25">
      <c r="A300" s="266">
        <f t="shared" si="69"/>
        <v>237</v>
      </c>
      <c r="B300" s="1168"/>
      <c r="C300" s="267" t="s">
        <v>732</v>
      </c>
      <c r="D300" s="268" t="s">
        <v>733</v>
      </c>
      <c r="E300" s="268" t="s">
        <v>225</v>
      </c>
      <c r="F300" s="249">
        <f t="shared" si="63"/>
        <v>1500</v>
      </c>
      <c r="G300" s="1176"/>
      <c r="I300" s="269">
        <v>7.5</v>
      </c>
      <c r="J300" s="251">
        <f t="shared" si="68"/>
        <v>0</v>
      </c>
      <c r="K300" s="218"/>
    </row>
    <row r="301" spans="1:11" x14ac:dyDescent="0.25">
      <c r="A301" s="266">
        <f t="shared" si="69"/>
        <v>238</v>
      </c>
      <c r="B301" s="1168"/>
      <c r="C301" s="267" t="s">
        <v>734</v>
      </c>
      <c r="D301" s="268" t="s">
        <v>735</v>
      </c>
      <c r="E301" s="268" t="s">
        <v>225</v>
      </c>
      <c r="F301" s="249">
        <f t="shared" si="63"/>
        <v>1500</v>
      </c>
      <c r="G301" s="1176"/>
      <c r="I301" s="269">
        <v>7.5</v>
      </c>
      <c r="J301" s="251">
        <f t="shared" si="68"/>
        <v>0</v>
      </c>
      <c r="K301" s="218"/>
    </row>
    <row r="302" spans="1:11" x14ac:dyDescent="0.25">
      <c r="A302" s="270">
        <f t="shared" si="69"/>
        <v>239</v>
      </c>
      <c r="B302" s="1169"/>
      <c r="C302" s="271" t="s">
        <v>736</v>
      </c>
      <c r="D302" s="272" t="s">
        <v>737</v>
      </c>
      <c r="E302" s="272" t="s">
        <v>225</v>
      </c>
      <c r="F302" s="249">
        <f t="shared" si="63"/>
        <v>1900</v>
      </c>
      <c r="G302" s="1184"/>
      <c r="I302" s="269">
        <v>9.6</v>
      </c>
      <c r="J302" s="251">
        <f t="shared" si="68"/>
        <v>0</v>
      </c>
      <c r="K302" s="218"/>
    </row>
    <row r="303" spans="1:11" ht="15" customHeight="1" x14ac:dyDescent="0.25">
      <c r="A303" s="273"/>
      <c r="B303" s="244"/>
      <c r="C303" s="274"/>
      <c r="D303" s="286" t="s">
        <v>738</v>
      </c>
      <c r="E303" s="244"/>
      <c r="F303" s="244"/>
      <c r="G303" s="1175" t="s">
        <v>566</v>
      </c>
      <c r="I303" s="269"/>
      <c r="J303" s="218"/>
      <c r="K303" s="218"/>
    </row>
    <row r="304" spans="1:11" x14ac:dyDescent="0.25">
      <c r="A304" s="266">
        <f>A302+1</f>
        <v>240</v>
      </c>
      <c r="B304" s="1168"/>
      <c r="C304" s="267" t="s">
        <v>739</v>
      </c>
      <c r="D304" s="268" t="s">
        <v>740</v>
      </c>
      <c r="E304" s="268" t="s">
        <v>225</v>
      </c>
      <c r="F304" s="249">
        <f t="shared" si="63"/>
        <v>400</v>
      </c>
      <c r="G304" s="1172"/>
      <c r="I304" s="269">
        <v>1.8</v>
      </c>
      <c r="J304" s="251">
        <f t="shared" si="68"/>
        <v>0</v>
      </c>
      <c r="K304" s="218"/>
    </row>
    <row r="305" spans="1:11" x14ac:dyDescent="0.25">
      <c r="A305" s="266">
        <f t="shared" ref="A305:A316" si="70">A304+1</f>
        <v>241</v>
      </c>
      <c r="B305" s="1168"/>
      <c r="C305" s="267" t="s">
        <v>741</v>
      </c>
      <c r="D305" s="268" t="s">
        <v>742</v>
      </c>
      <c r="E305" s="268" t="s">
        <v>225</v>
      </c>
      <c r="F305" s="249">
        <f t="shared" si="63"/>
        <v>400</v>
      </c>
      <c r="G305" s="1172"/>
      <c r="I305" s="269">
        <v>2</v>
      </c>
      <c r="J305" s="251">
        <f t="shared" si="68"/>
        <v>0</v>
      </c>
      <c r="K305" s="218"/>
    </row>
    <row r="306" spans="1:11" x14ac:dyDescent="0.25">
      <c r="A306" s="266">
        <f t="shared" si="70"/>
        <v>242</v>
      </c>
      <c r="B306" s="1168"/>
      <c r="C306" s="267" t="s">
        <v>743</v>
      </c>
      <c r="D306" s="268" t="s">
        <v>744</v>
      </c>
      <c r="E306" s="268" t="s">
        <v>225</v>
      </c>
      <c r="F306" s="249">
        <f t="shared" si="63"/>
        <v>600</v>
      </c>
      <c r="G306" s="1172"/>
      <c r="I306" s="269">
        <v>2.8</v>
      </c>
      <c r="J306" s="251">
        <f t="shared" si="68"/>
        <v>0</v>
      </c>
      <c r="K306" s="218"/>
    </row>
    <row r="307" spans="1:11" x14ac:dyDescent="0.25">
      <c r="A307" s="270">
        <f t="shared" si="70"/>
        <v>243</v>
      </c>
      <c r="B307" s="1169"/>
      <c r="C307" s="271" t="s">
        <v>745</v>
      </c>
      <c r="D307" s="272" t="s">
        <v>746</v>
      </c>
      <c r="E307" s="272" t="s">
        <v>225</v>
      </c>
      <c r="F307" s="249">
        <f t="shared" si="63"/>
        <v>700</v>
      </c>
      <c r="G307" s="1173"/>
      <c r="I307" s="269">
        <v>3.3</v>
      </c>
      <c r="J307" s="251">
        <f t="shared" si="68"/>
        <v>0</v>
      </c>
      <c r="K307" s="218"/>
    </row>
    <row r="308" spans="1:11" x14ac:dyDescent="0.25">
      <c r="A308" s="287" t="s">
        <v>747</v>
      </c>
      <c r="I308" s="218"/>
      <c r="J308" s="218"/>
      <c r="K308" s="218"/>
    </row>
    <row r="309" spans="1:11" x14ac:dyDescent="0.25">
      <c r="I309" s="218"/>
      <c r="J309" s="218"/>
      <c r="K309" s="218"/>
    </row>
    <row r="310" spans="1:11" ht="18.75" x14ac:dyDescent="0.25">
      <c r="D310" s="288" t="s">
        <v>748</v>
      </c>
      <c r="I310" s="218"/>
      <c r="J310" s="218"/>
      <c r="K310" s="218"/>
    </row>
    <row r="311" spans="1:11" s="289" customFormat="1" ht="23.25" customHeight="1" x14ac:dyDescent="0.25">
      <c r="A311" s="290" t="s">
        <v>215</v>
      </c>
      <c r="B311" s="1185" t="s">
        <v>196</v>
      </c>
      <c r="C311" s="1185"/>
      <c r="D311" s="291" t="s">
        <v>749</v>
      </c>
      <c r="E311" s="291" t="s">
        <v>750</v>
      </c>
      <c r="F311" s="1186"/>
      <c r="G311" s="1186"/>
      <c r="I311" s="292"/>
      <c r="J311" s="292"/>
      <c r="K311" s="292"/>
    </row>
    <row r="312" spans="1:11" s="293" customFormat="1" ht="15.75" customHeight="1" x14ac:dyDescent="0.25">
      <c r="A312" s="294">
        <v>1</v>
      </c>
      <c r="B312" s="1187" t="s">
        <v>751</v>
      </c>
      <c r="C312" s="1187"/>
      <c r="D312" s="296" t="s">
        <v>752</v>
      </c>
      <c r="E312" s="297">
        <f t="shared" ref="E312:E316" si="71">ROUND(I312+I312*125%,-2)</f>
        <v>1000</v>
      </c>
      <c r="F312" s="298" t="s">
        <v>753</v>
      </c>
      <c r="G312" s="298" t="s">
        <v>754</v>
      </c>
      <c r="I312" s="299">
        <v>450</v>
      </c>
      <c r="J312" s="300" t="s">
        <v>753</v>
      </c>
      <c r="K312" s="300" t="s">
        <v>754</v>
      </c>
    </row>
    <row r="313" spans="1:11" s="293" customFormat="1" ht="15.75" customHeight="1" x14ac:dyDescent="0.25">
      <c r="A313" s="294">
        <f t="shared" si="70"/>
        <v>2</v>
      </c>
      <c r="B313" s="1188" t="s">
        <v>755</v>
      </c>
      <c r="C313" s="1188"/>
      <c r="D313" s="295" t="s">
        <v>756</v>
      </c>
      <c r="E313" s="297">
        <f t="shared" si="71"/>
        <v>400</v>
      </c>
      <c r="F313" s="297">
        <f t="shared" ref="F313:G316" si="72">ROUND(J313+J313*125%,-2)</f>
        <v>1800</v>
      </c>
      <c r="G313" s="297">
        <f t="shared" si="72"/>
        <v>2200</v>
      </c>
      <c r="I313" s="302">
        <v>170</v>
      </c>
      <c r="J313" s="302">
        <v>790</v>
      </c>
      <c r="K313" s="302">
        <v>960</v>
      </c>
    </row>
    <row r="314" spans="1:11" s="293" customFormat="1" ht="15.75" customHeight="1" x14ac:dyDescent="0.25">
      <c r="A314" s="294">
        <f t="shared" si="70"/>
        <v>3</v>
      </c>
      <c r="B314" s="1187" t="s">
        <v>757</v>
      </c>
      <c r="C314" s="1187"/>
      <c r="D314" s="295" t="s">
        <v>758</v>
      </c>
      <c r="E314" s="297">
        <f t="shared" si="71"/>
        <v>500</v>
      </c>
      <c r="F314" s="297">
        <f t="shared" si="72"/>
        <v>2000</v>
      </c>
      <c r="G314" s="297">
        <f t="shared" si="72"/>
        <v>2500</v>
      </c>
      <c r="I314" s="302">
        <v>220</v>
      </c>
      <c r="J314" s="302">
        <v>890</v>
      </c>
      <c r="K314" s="302">
        <v>1110</v>
      </c>
    </row>
    <row r="315" spans="1:11" s="293" customFormat="1" ht="15.75" customHeight="1" x14ac:dyDescent="0.25">
      <c r="A315" s="294">
        <f t="shared" si="70"/>
        <v>4</v>
      </c>
      <c r="B315" s="1188" t="s">
        <v>759</v>
      </c>
      <c r="C315" s="1188"/>
      <c r="D315" s="296" t="s">
        <v>760</v>
      </c>
      <c r="E315" s="297">
        <f t="shared" si="71"/>
        <v>1400</v>
      </c>
      <c r="F315" s="297">
        <f t="shared" si="72"/>
        <v>3700</v>
      </c>
      <c r="G315" s="297">
        <f t="shared" si="72"/>
        <v>5100</v>
      </c>
      <c r="I315" s="299">
        <v>600</v>
      </c>
      <c r="J315" s="299">
        <v>1650</v>
      </c>
      <c r="K315" s="299">
        <v>2250</v>
      </c>
    </row>
    <row r="316" spans="1:11" s="293" customFormat="1" ht="15.75" customHeight="1" x14ac:dyDescent="0.25">
      <c r="A316" s="294">
        <f t="shared" si="70"/>
        <v>5</v>
      </c>
      <c r="B316" s="1187" t="s">
        <v>761</v>
      </c>
      <c r="C316" s="1187"/>
      <c r="D316" s="303" t="s">
        <v>762</v>
      </c>
      <c r="E316" s="297">
        <f t="shared" si="71"/>
        <v>1900</v>
      </c>
      <c r="F316" s="297">
        <f t="shared" si="72"/>
        <v>4800</v>
      </c>
      <c r="G316" s="297">
        <f t="shared" si="72"/>
        <v>6700</v>
      </c>
      <c r="I316" s="299">
        <v>840</v>
      </c>
      <c r="J316" s="299">
        <v>2130</v>
      </c>
      <c r="K316" s="299">
        <v>2970</v>
      </c>
    </row>
  </sheetData>
  <mergeCells count="96">
    <mergeCell ref="B312:C312"/>
    <mergeCell ref="B313:C313"/>
    <mergeCell ref="B314:C314"/>
    <mergeCell ref="B315:C315"/>
    <mergeCell ref="B316:C316"/>
    <mergeCell ref="G297:G302"/>
    <mergeCell ref="B298:B302"/>
    <mergeCell ref="G303:G307"/>
    <mergeCell ref="B304:B307"/>
    <mergeCell ref="B311:C311"/>
    <mergeCell ref="F311:G311"/>
    <mergeCell ref="G280:G287"/>
    <mergeCell ref="B281:B287"/>
    <mergeCell ref="G288:G295"/>
    <mergeCell ref="B289:B295"/>
    <mergeCell ref="A296:G296"/>
    <mergeCell ref="G250:G259"/>
    <mergeCell ref="B251:B259"/>
    <mergeCell ref="G260:G269"/>
    <mergeCell ref="B261:B269"/>
    <mergeCell ref="G270:G279"/>
    <mergeCell ref="B271:B279"/>
    <mergeCell ref="B235:B238"/>
    <mergeCell ref="G235:G238"/>
    <mergeCell ref="A239:G239"/>
    <mergeCell ref="G240:G249"/>
    <mergeCell ref="B241:B249"/>
    <mergeCell ref="B215:B220"/>
    <mergeCell ref="G215:G220"/>
    <mergeCell ref="B221:B227"/>
    <mergeCell ref="G221:G227"/>
    <mergeCell ref="B229:B234"/>
    <mergeCell ref="G229:G234"/>
    <mergeCell ref="G195:G207"/>
    <mergeCell ref="B196:B200"/>
    <mergeCell ref="B202:B207"/>
    <mergeCell ref="A208:G208"/>
    <mergeCell ref="B209:B214"/>
    <mergeCell ref="G209:G214"/>
    <mergeCell ref="G143:G156"/>
    <mergeCell ref="B144:B147"/>
    <mergeCell ref="B149:B156"/>
    <mergeCell ref="G157:G194"/>
    <mergeCell ref="B158:B163"/>
    <mergeCell ref="B165:B170"/>
    <mergeCell ref="B172:B175"/>
    <mergeCell ref="B177:B179"/>
    <mergeCell ref="B181:B187"/>
    <mergeCell ref="B188:B194"/>
    <mergeCell ref="G124:G131"/>
    <mergeCell ref="B125:B126"/>
    <mergeCell ref="B128:B129"/>
    <mergeCell ref="B130:B131"/>
    <mergeCell ref="G132:G142"/>
    <mergeCell ref="B133:B135"/>
    <mergeCell ref="B137:B139"/>
    <mergeCell ref="B140:B142"/>
    <mergeCell ref="G97:G113"/>
    <mergeCell ref="B98:B102"/>
    <mergeCell ref="B104:B108"/>
    <mergeCell ref="B109:B113"/>
    <mergeCell ref="G114:G123"/>
    <mergeCell ref="B115:B116"/>
    <mergeCell ref="B118:B120"/>
    <mergeCell ref="B121:B123"/>
    <mergeCell ref="B73:B75"/>
    <mergeCell ref="G76:G79"/>
    <mergeCell ref="B77:B79"/>
    <mergeCell ref="G80:G96"/>
    <mergeCell ref="B81:B83"/>
    <mergeCell ref="B85:B87"/>
    <mergeCell ref="B89:B92"/>
    <mergeCell ref="B93:B96"/>
    <mergeCell ref="B57:B59"/>
    <mergeCell ref="B60:B62"/>
    <mergeCell ref="B63:B65"/>
    <mergeCell ref="B67:B69"/>
    <mergeCell ref="B70:B72"/>
    <mergeCell ref="G38:G40"/>
    <mergeCell ref="B39:B40"/>
    <mergeCell ref="G41:G55"/>
    <mergeCell ref="B42:B44"/>
    <mergeCell ref="B46:B48"/>
    <mergeCell ref="B50:B52"/>
    <mergeCell ref="B53:B55"/>
    <mergeCell ref="G21:G28"/>
    <mergeCell ref="B22:B23"/>
    <mergeCell ref="G29:G33"/>
    <mergeCell ref="B35:B37"/>
    <mergeCell ref="G35:G37"/>
    <mergeCell ref="A6:G6"/>
    <mergeCell ref="G7:G20"/>
    <mergeCell ref="B8:B9"/>
    <mergeCell ref="B11:B13"/>
    <mergeCell ref="B15:B17"/>
    <mergeCell ref="B18:B20"/>
  </mergeCells>
  <pageMargins left="0.7" right="0.7" top="0.75" bottom="0.75" header="0.3" footer="0.3"/>
  <pageSetup paperSize="9" scale="75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356"/>
  <sheetViews>
    <sheetView zoomScale="90" workbookViewId="0">
      <selection activeCell="A348" sqref="A348:H356"/>
    </sheetView>
  </sheetViews>
  <sheetFormatPr defaultRowHeight="15" x14ac:dyDescent="0.25"/>
  <cols>
    <col min="1" max="1" width="5.140625" style="97" customWidth="1"/>
    <col min="2" max="2" width="31" style="97" customWidth="1"/>
    <col min="3" max="3" width="21.7109375" style="97" customWidth="1"/>
    <col min="4" max="4" width="57.42578125" style="97" customWidth="1"/>
    <col min="5" max="6" width="9.140625" style="97"/>
    <col min="7" max="7" width="9.5703125" style="97" customWidth="1"/>
    <col min="8" max="8" width="13.85546875" style="97" customWidth="1"/>
    <col min="9" max="10" width="9.140625" style="97"/>
    <col min="11" max="11" width="9.140625" style="129"/>
    <col min="12" max="14" width="9.140625" style="97"/>
    <col min="15" max="16" width="11.28515625" style="97" bestFit="1" customWidth="1"/>
  </cols>
  <sheetData>
    <row r="1" spans="1:12" x14ac:dyDescent="0.25">
      <c r="A1" s="66" t="s">
        <v>763</v>
      </c>
      <c r="B1" s="67"/>
      <c r="C1" s="68"/>
      <c r="D1" s="69"/>
      <c r="E1" s="68"/>
      <c r="F1" s="69"/>
      <c r="G1" s="69"/>
      <c r="H1" s="70"/>
    </row>
    <row r="2" spans="1:12" x14ac:dyDescent="0.25">
      <c r="A2" s="69" t="s">
        <v>764</v>
      </c>
      <c r="B2" s="67"/>
      <c r="C2" s="68"/>
      <c r="D2" s="69"/>
      <c r="E2" s="68"/>
      <c r="F2" s="69"/>
      <c r="G2" s="69"/>
      <c r="H2" s="70" t="s">
        <v>2</v>
      </c>
    </row>
    <row r="3" spans="1:12" x14ac:dyDescent="0.25">
      <c r="A3" s="69" t="s">
        <v>3</v>
      </c>
      <c r="B3" s="67"/>
      <c r="C3" s="68"/>
      <c r="D3" s="69"/>
      <c r="E3" s="68"/>
      <c r="F3" s="69"/>
      <c r="G3" s="69"/>
      <c r="H3" s="70" t="s">
        <v>765</v>
      </c>
    </row>
    <row r="4" spans="1:12" ht="19.5" x14ac:dyDescent="0.25">
      <c r="A4" s="304"/>
      <c r="B4" s="305"/>
      <c r="C4" s="306"/>
      <c r="D4" s="307" t="s">
        <v>214</v>
      </c>
      <c r="E4" s="305"/>
      <c r="F4" s="308"/>
      <c r="G4" s="309"/>
      <c r="H4" s="310"/>
      <c r="L4" s="97">
        <f>ROUND(P4+P4*80%,-2)</f>
        <v>0</v>
      </c>
    </row>
    <row r="5" spans="1:12" ht="28.5" x14ac:dyDescent="0.25">
      <c r="A5" s="311" t="s">
        <v>215</v>
      </c>
      <c r="B5" s="312"/>
      <c r="C5" s="313" t="s">
        <v>216</v>
      </c>
      <c r="D5" s="314" t="s">
        <v>217</v>
      </c>
      <c r="E5" s="314" t="s">
        <v>218</v>
      </c>
      <c r="F5" s="314" t="s">
        <v>766</v>
      </c>
      <c r="G5" s="314" t="s">
        <v>10</v>
      </c>
      <c r="H5" s="315" t="s">
        <v>219</v>
      </c>
    </row>
    <row r="6" spans="1:12" ht="18.75" x14ac:dyDescent="0.25">
      <c r="A6" s="1189" t="s">
        <v>220</v>
      </c>
      <c r="B6" s="1190"/>
      <c r="C6" s="1190"/>
      <c r="D6" s="1190"/>
      <c r="E6" s="1190"/>
      <c r="F6" s="1190"/>
      <c r="G6" s="1190"/>
      <c r="H6" s="1191"/>
    </row>
    <row r="7" spans="1:12" ht="15" customHeight="1" x14ac:dyDescent="0.25">
      <c r="A7" s="316"/>
      <c r="B7" s="317"/>
      <c r="C7" s="318"/>
      <c r="D7" s="319" t="s">
        <v>221</v>
      </c>
      <c r="E7" s="320"/>
      <c r="F7" s="321" t="s">
        <v>57</v>
      </c>
      <c r="G7" s="322"/>
      <c r="H7" s="1192" t="s">
        <v>222</v>
      </c>
    </row>
    <row r="8" spans="1:12" x14ac:dyDescent="0.25">
      <c r="A8" s="323">
        <v>1</v>
      </c>
      <c r="B8" s="1195"/>
      <c r="C8" s="324" t="s">
        <v>226</v>
      </c>
      <c r="D8" s="324" t="s">
        <v>227</v>
      </c>
      <c r="E8" s="324" t="s">
        <v>225</v>
      </c>
      <c r="F8" s="325" t="s">
        <v>57</v>
      </c>
      <c r="G8" s="325">
        <f t="shared" ref="G8:G9" si="0">ROUND(K8+K8*80%,-2)</f>
        <v>5200</v>
      </c>
      <c r="H8" s="1193"/>
      <c r="J8" s="326">
        <v>2320</v>
      </c>
      <c r="K8" s="129">
        <v>2890</v>
      </c>
    </row>
    <row r="9" spans="1:12" x14ac:dyDescent="0.25">
      <c r="A9" s="323">
        <v>2</v>
      </c>
      <c r="B9" s="1196"/>
      <c r="C9" s="324" t="s">
        <v>223</v>
      </c>
      <c r="D9" s="324" t="s">
        <v>224</v>
      </c>
      <c r="E9" s="324" t="s">
        <v>225</v>
      </c>
      <c r="F9" s="325" t="s">
        <v>57</v>
      </c>
      <c r="G9" s="325">
        <f t="shared" si="0"/>
        <v>5200</v>
      </c>
      <c r="H9" s="1193"/>
      <c r="J9" s="326">
        <v>2895</v>
      </c>
      <c r="K9" s="129">
        <v>2895</v>
      </c>
    </row>
    <row r="10" spans="1:12" x14ac:dyDescent="0.25">
      <c r="A10" s="323"/>
      <c r="B10" s="327"/>
      <c r="C10" s="328"/>
      <c r="D10" s="329" t="s">
        <v>228</v>
      </c>
      <c r="E10" s="330"/>
      <c r="F10" s="325" t="s">
        <v>57</v>
      </c>
      <c r="G10" s="331"/>
      <c r="H10" s="1193"/>
      <c r="J10" s="332"/>
    </row>
    <row r="11" spans="1:12" x14ac:dyDescent="0.25">
      <c r="A11" s="323">
        <f>A9+1</f>
        <v>3</v>
      </c>
      <c r="B11" s="1197"/>
      <c r="C11" s="324" t="s">
        <v>229</v>
      </c>
      <c r="D11" s="324" t="s">
        <v>230</v>
      </c>
      <c r="E11" s="324" t="s">
        <v>225</v>
      </c>
      <c r="F11" s="325" t="s">
        <v>57</v>
      </c>
      <c r="G11" s="325">
        <f t="shared" ref="G11:G74" si="1">ROUND(K11+K11*80%,-2)</f>
        <v>3500</v>
      </c>
      <c r="H11" s="1193"/>
      <c r="J11" s="326">
        <v>1970</v>
      </c>
      <c r="K11" s="129">
        <v>1970</v>
      </c>
    </row>
    <row r="12" spans="1:12" x14ac:dyDescent="0.25">
      <c r="A12" s="323">
        <f t="shared" ref="A12:A13" si="2">A11+1</f>
        <v>4</v>
      </c>
      <c r="B12" s="1197"/>
      <c r="C12" s="324" t="s">
        <v>231</v>
      </c>
      <c r="D12" s="324" t="s">
        <v>232</v>
      </c>
      <c r="E12" s="324" t="s">
        <v>225</v>
      </c>
      <c r="F12" s="325" t="s">
        <v>57</v>
      </c>
      <c r="G12" s="325">
        <f t="shared" si="1"/>
        <v>5600</v>
      </c>
      <c r="H12" s="1193"/>
      <c r="J12" s="326">
        <v>3115</v>
      </c>
      <c r="K12" s="129">
        <v>3115</v>
      </c>
    </row>
    <row r="13" spans="1:12" x14ac:dyDescent="0.25">
      <c r="A13" s="323">
        <f t="shared" si="2"/>
        <v>5</v>
      </c>
      <c r="B13" s="1197"/>
      <c r="C13" s="324" t="s">
        <v>233</v>
      </c>
      <c r="D13" s="324" t="s">
        <v>234</v>
      </c>
      <c r="E13" s="324" t="s">
        <v>225</v>
      </c>
      <c r="F13" s="325" t="s">
        <v>57</v>
      </c>
      <c r="G13" s="325">
        <f t="shared" si="1"/>
        <v>5200</v>
      </c>
      <c r="H13" s="1193"/>
      <c r="J13" s="326">
        <v>2895</v>
      </c>
      <c r="K13" s="129">
        <v>2895</v>
      </c>
    </row>
    <row r="14" spans="1:12" x14ac:dyDescent="0.25">
      <c r="A14" s="323"/>
      <c r="B14" s="327"/>
      <c r="C14" s="324"/>
      <c r="D14" s="333" t="s">
        <v>235</v>
      </c>
      <c r="E14" s="324"/>
      <c r="F14" s="325" t="s">
        <v>57</v>
      </c>
      <c r="G14" s="325"/>
      <c r="H14" s="1193"/>
      <c r="J14" s="334"/>
    </row>
    <row r="15" spans="1:12" x14ac:dyDescent="0.25">
      <c r="A15" s="323">
        <f>A13+1</f>
        <v>6</v>
      </c>
      <c r="B15" s="1198"/>
      <c r="C15" s="324" t="s">
        <v>236</v>
      </c>
      <c r="D15" s="324" t="s">
        <v>237</v>
      </c>
      <c r="E15" s="324" t="s">
        <v>225</v>
      </c>
      <c r="F15" s="325" t="s">
        <v>57</v>
      </c>
      <c r="G15" s="325">
        <f t="shared" si="1"/>
        <v>1700</v>
      </c>
      <c r="H15" s="1193"/>
      <c r="J15" s="326">
        <v>1970</v>
      </c>
      <c r="K15" s="129">
        <v>960</v>
      </c>
    </row>
    <row r="16" spans="1:12" x14ac:dyDescent="0.25">
      <c r="A16" s="323">
        <f t="shared" ref="A16:A20" si="3">A15+1</f>
        <v>7</v>
      </c>
      <c r="B16" s="1198"/>
      <c r="C16" s="324" t="s">
        <v>238</v>
      </c>
      <c r="D16" s="324" t="s">
        <v>239</v>
      </c>
      <c r="E16" s="324" t="s">
        <v>225</v>
      </c>
      <c r="F16" s="325" t="s">
        <v>57</v>
      </c>
      <c r="G16" s="325">
        <f t="shared" si="1"/>
        <v>2100</v>
      </c>
      <c r="H16" s="1193"/>
      <c r="J16" s="332"/>
      <c r="K16" s="129">
        <v>1160</v>
      </c>
    </row>
    <row r="17" spans="1:11" x14ac:dyDescent="0.25">
      <c r="A17" s="323">
        <f t="shared" si="3"/>
        <v>8</v>
      </c>
      <c r="B17" s="1198"/>
      <c r="C17" s="324" t="s">
        <v>240</v>
      </c>
      <c r="D17" s="324" t="s">
        <v>241</v>
      </c>
      <c r="E17" s="324" t="s">
        <v>225</v>
      </c>
      <c r="F17" s="325" t="s">
        <v>57</v>
      </c>
      <c r="G17" s="325">
        <f t="shared" si="1"/>
        <v>2100</v>
      </c>
      <c r="H17" s="1193"/>
      <c r="J17" s="326">
        <v>2360</v>
      </c>
      <c r="K17" s="129">
        <v>1140</v>
      </c>
    </row>
    <row r="18" spans="1:11" x14ac:dyDescent="0.25">
      <c r="A18" s="323">
        <f t="shared" si="3"/>
        <v>9</v>
      </c>
      <c r="B18" s="1198"/>
      <c r="C18" s="324" t="s">
        <v>242</v>
      </c>
      <c r="D18" s="324" t="s">
        <v>243</v>
      </c>
      <c r="E18" s="324" t="s">
        <v>244</v>
      </c>
      <c r="F18" s="325" t="s">
        <v>57</v>
      </c>
      <c r="G18" s="325">
        <f t="shared" si="1"/>
        <v>1200</v>
      </c>
      <c r="H18" s="1193"/>
      <c r="J18" s="211"/>
      <c r="K18" s="129">
        <v>670</v>
      </c>
    </row>
    <row r="19" spans="1:11" x14ac:dyDescent="0.25">
      <c r="A19" s="323">
        <f t="shared" si="3"/>
        <v>10</v>
      </c>
      <c r="B19" s="1198"/>
      <c r="C19" s="324" t="s">
        <v>245</v>
      </c>
      <c r="D19" s="324" t="s">
        <v>246</v>
      </c>
      <c r="E19" s="324" t="s">
        <v>244</v>
      </c>
      <c r="F19" s="325" t="s">
        <v>57</v>
      </c>
      <c r="G19" s="325">
        <f t="shared" si="1"/>
        <v>1500</v>
      </c>
      <c r="H19" s="1193"/>
      <c r="J19" s="326">
        <v>800</v>
      </c>
      <c r="K19" s="129">
        <v>810</v>
      </c>
    </row>
    <row r="20" spans="1:11" x14ac:dyDescent="0.25">
      <c r="A20" s="336">
        <f t="shared" si="3"/>
        <v>11</v>
      </c>
      <c r="B20" s="1199"/>
      <c r="C20" s="338" t="s">
        <v>247</v>
      </c>
      <c r="D20" s="338" t="s">
        <v>248</v>
      </c>
      <c r="E20" s="338" t="s">
        <v>244</v>
      </c>
      <c r="F20" s="339" t="s">
        <v>57</v>
      </c>
      <c r="G20" s="325">
        <f t="shared" si="1"/>
        <v>1500</v>
      </c>
      <c r="H20" s="1194"/>
      <c r="J20" s="326">
        <v>800</v>
      </c>
      <c r="K20" s="129">
        <v>810</v>
      </c>
    </row>
    <row r="21" spans="1:11" x14ac:dyDescent="0.25">
      <c r="A21" s="316"/>
      <c r="B21" s="317"/>
      <c r="C21" s="318"/>
      <c r="D21" s="319" t="s">
        <v>249</v>
      </c>
      <c r="E21" s="320"/>
      <c r="F21" s="321" t="s">
        <v>57</v>
      </c>
      <c r="G21" s="322"/>
      <c r="H21" s="1192" t="s">
        <v>222</v>
      </c>
      <c r="J21" s="326">
        <v>1058</v>
      </c>
    </row>
    <row r="22" spans="1:11" x14ac:dyDescent="0.25">
      <c r="A22" s="323">
        <f>A20+1</f>
        <v>12</v>
      </c>
      <c r="B22" s="340"/>
      <c r="C22" s="324" t="s">
        <v>250</v>
      </c>
      <c r="D22" s="324" t="s">
        <v>251</v>
      </c>
      <c r="E22" s="324" t="s">
        <v>225</v>
      </c>
      <c r="F22" s="325" t="s">
        <v>57</v>
      </c>
      <c r="G22" s="325">
        <f t="shared" si="1"/>
        <v>4000</v>
      </c>
      <c r="H22" s="1193"/>
      <c r="J22" s="326">
        <v>1058</v>
      </c>
      <c r="K22" s="129">
        <v>2230</v>
      </c>
    </row>
    <row r="23" spans="1:11" x14ac:dyDescent="0.25">
      <c r="A23" s="323">
        <f t="shared" ref="A23:A27" si="4">A22+1</f>
        <v>13</v>
      </c>
      <c r="B23" s="327"/>
      <c r="C23" s="328"/>
      <c r="D23" s="329" t="s">
        <v>254</v>
      </c>
      <c r="E23" s="330"/>
      <c r="F23" s="325" t="s">
        <v>57</v>
      </c>
      <c r="G23" s="331"/>
      <c r="H23" s="1193"/>
      <c r="J23" s="326">
        <v>560</v>
      </c>
    </row>
    <row r="24" spans="1:11" x14ac:dyDescent="0.25">
      <c r="A24" s="323">
        <f t="shared" si="4"/>
        <v>14</v>
      </c>
      <c r="B24" s="327"/>
      <c r="C24" s="324" t="s">
        <v>255</v>
      </c>
      <c r="D24" s="324" t="s">
        <v>256</v>
      </c>
      <c r="E24" s="324" t="s">
        <v>225</v>
      </c>
      <c r="F24" s="325" t="s">
        <v>57</v>
      </c>
      <c r="G24" s="325">
        <f t="shared" si="1"/>
        <v>5200</v>
      </c>
      <c r="H24" s="1193"/>
      <c r="J24" s="326">
        <v>560</v>
      </c>
      <c r="K24" s="129">
        <v>2890</v>
      </c>
    </row>
    <row r="25" spans="1:11" x14ac:dyDescent="0.25">
      <c r="A25" s="323">
        <f t="shared" si="4"/>
        <v>15</v>
      </c>
      <c r="B25" s="327"/>
      <c r="C25" s="324"/>
      <c r="D25" s="333" t="s">
        <v>235</v>
      </c>
      <c r="E25" s="324"/>
      <c r="F25" s="325" t="s">
        <v>57</v>
      </c>
      <c r="G25" s="325"/>
      <c r="H25" s="1193"/>
      <c r="J25" s="326">
        <v>745</v>
      </c>
    </row>
    <row r="26" spans="1:11" x14ac:dyDescent="0.25">
      <c r="A26" s="323">
        <f t="shared" si="4"/>
        <v>16</v>
      </c>
      <c r="B26" s="335"/>
      <c r="C26" s="324" t="s">
        <v>257</v>
      </c>
      <c r="D26" s="324" t="s">
        <v>258</v>
      </c>
      <c r="E26" s="324" t="s">
        <v>225</v>
      </c>
      <c r="F26" s="325" t="s">
        <v>57</v>
      </c>
      <c r="G26" s="325">
        <f t="shared" si="1"/>
        <v>1700</v>
      </c>
      <c r="H26" s="1193"/>
      <c r="J26" s="341">
        <v>745</v>
      </c>
      <c r="K26" s="129">
        <v>960</v>
      </c>
    </row>
    <row r="27" spans="1:11" ht="30.75" customHeight="1" x14ac:dyDescent="0.25">
      <c r="A27" s="336">
        <f t="shared" si="4"/>
        <v>17</v>
      </c>
      <c r="B27" s="337"/>
      <c r="C27" s="338" t="s">
        <v>259</v>
      </c>
      <c r="D27" s="338" t="s">
        <v>260</v>
      </c>
      <c r="E27" s="338" t="s">
        <v>244</v>
      </c>
      <c r="F27" s="339" t="s">
        <v>57</v>
      </c>
      <c r="G27" s="325">
        <f t="shared" si="1"/>
        <v>1200</v>
      </c>
      <c r="H27" s="1194"/>
      <c r="J27" s="206"/>
      <c r="K27" s="129">
        <v>670</v>
      </c>
    </row>
    <row r="28" spans="1:11" x14ac:dyDescent="0.25">
      <c r="A28" s="316"/>
      <c r="B28" s="317"/>
      <c r="C28" s="342"/>
      <c r="D28" s="319" t="s">
        <v>261</v>
      </c>
      <c r="E28" s="342"/>
      <c r="F28" s="321" t="s">
        <v>57</v>
      </c>
      <c r="G28" s="321"/>
      <c r="H28" s="1200" t="s">
        <v>222</v>
      </c>
      <c r="J28" s="326">
        <v>3439</v>
      </c>
    </row>
    <row r="29" spans="1:11" ht="30" x14ac:dyDescent="0.25">
      <c r="A29" s="323">
        <f>A27+1</f>
        <v>18</v>
      </c>
      <c r="B29" s="335"/>
      <c r="C29" s="324" t="s">
        <v>767</v>
      </c>
      <c r="D29" s="324" t="s">
        <v>263</v>
      </c>
      <c r="E29" s="324" t="s">
        <v>225</v>
      </c>
      <c r="F29" s="325" t="s">
        <v>57</v>
      </c>
      <c r="G29" s="325">
        <f t="shared" si="1"/>
        <v>7100</v>
      </c>
      <c r="H29" s="1201"/>
      <c r="J29" s="211"/>
      <c r="K29" s="129">
        <v>3930</v>
      </c>
    </row>
    <row r="30" spans="1:11" x14ac:dyDescent="0.25">
      <c r="A30" s="323">
        <f t="shared" ref="A30:A36" si="5">A29+1</f>
        <v>19</v>
      </c>
      <c r="B30" s="327"/>
      <c r="C30" s="324"/>
      <c r="D30" s="333" t="s">
        <v>235</v>
      </c>
      <c r="E30" s="324"/>
      <c r="F30" s="325" t="s">
        <v>57</v>
      </c>
      <c r="G30" s="325"/>
      <c r="H30" s="1201"/>
      <c r="J30" s="326">
        <v>1070</v>
      </c>
    </row>
    <row r="31" spans="1:11" x14ac:dyDescent="0.25">
      <c r="A31" s="323">
        <f t="shared" si="5"/>
        <v>20</v>
      </c>
      <c r="B31" s="335"/>
      <c r="C31" s="324" t="s">
        <v>264</v>
      </c>
      <c r="D31" s="324" t="s">
        <v>265</v>
      </c>
      <c r="E31" s="324" t="s">
        <v>225</v>
      </c>
      <c r="F31" s="325" t="s">
        <v>57</v>
      </c>
      <c r="G31" s="325">
        <f t="shared" si="1"/>
        <v>2400</v>
      </c>
      <c r="H31" s="1201"/>
      <c r="J31" s="341">
        <v>720</v>
      </c>
      <c r="K31" s="129">
        <v>1320</v>
      </c>
    </row>
    <row r="32" spans="1:11" x14ac:dyDescent="0.25">
      <c r="A32" s="336">
        <f t="shared" si="5"/>
        <v>21</v>
      </c>
      <c r="B32" s="337"/>
      <c r="C32" s="338" t="s">
        <v>266</v>
      </c>
      <c r="D32" s="338" t="s">
        <v>267</v>
      </c>
      <c r="E32" s="338" t="s">
        <v>244</v>
      </c>
      <c r="F32" s="339" t="s">
        <v>57</v>
      </c>
      <c r="G32" s="325">
        <f t="shared" si="1"/>
        <v>1500</v>
      </c>
      <c r="H32" s="1202"/>
      <c r="J32" s="344"/>
      <c r="K32" s="129">
        <v>840</v>
      </c>
    </row>
    <row r="33" spans="1:11" x14ac:dyDescent="0.25">
      <c r="A33" s="345"/>
      <c r="B33" s="346"/>
      <c r="C33" s="347"/>
      <c r="D33" s="348" t="s">
        <v>268</v>
      </c>
      <c r="E33" s="349"/>
      <c r="F33" s="350"/>
      <c r="G33" s="349"/>
      <c r="H33" s="351"/>
      <c r="J33" s="326">
        <v>3760</v>
      </c>
    </row>
    <row r="34" spans="1:11" ht="30" x14ac:dyDescent="0.25">
      <c r="A34" s="323">
        <v>23</v>
      </c>
      <c r="B34" s="1197"/>
      <c r="C34" s="324" t="s">
        <v>768</v>
      </c>
      <c r="D34" s="324" t="s">
        <v>270</v>
      </c>
      <c r="E34" s="324" t="s">
        <v>225</v>
      </c>
      <c r="F34" s="325" t="s">
        <v>57</v>
      </c>
      <c r="G34" s="325">
        <f t="shared" si="1"/>
        <v>7600</v>
      </c>
      <c r="H34" s="1201" t="s">
        <v>222</v>
      </c>
      <c r="J34" s="326">
        <v>4790</v>
      </c>
      <c r="K34" s="129">
        <v>4230</v>
      </c>
    </row>
    <row r="35" spans="1:11" x14ac:dyDescent="0.25">
      <c r="A35" s="323">
        <f t="shared" si="5"/>
        <v>24</v>
      </c>
      <c r="B35" s="1197"/>
      <c r="C35" s="324" t="s">
        <v>769</v>
      </c>
      <c r="D35" s="324" t="s">
        <v>272</v>
      </c>
      <c r="E35" s="324" t="s">
        <v>225</v>
      </c>
      <c r="F35" s="325" t="s">
        <v>57</v>
      </c>
      <c r="G35" s="325">
        <f t="shared" si="1"/>
        <v>9700</v>
      </c>
      <c r="H35" s="1201"/>
      <c r="J35" s="326">
        <v>3760</v>
      </c>
      <c r="K35" s="129">
        <v>5370</v>
      </c>
    </row>
    <row r="36" spans="1:11" ht="30" customHeight="1" x14ac:dyDescent="0.25">
      <c r="A36" s="323">
        <f t="shared" si="5"/>
        <v>25</v>
      </c>
      <c r="B36" s="1197"/>
      <c r="C36" s="324" t="s">
        <v>770</v>
      </c>
      <c r="D36" s="324" t="s">
        <v>274</v>
      </c>
      <c r="E36" s="324" t="s">
        <v>225</v>
      </c>
      <c r="F36" s="325" t="s">
        <v>57</v>
      </c>
      <c r="G36" s="325">
        <f t="shared" si="1"/>
        <v>7600</v>
      </c>
      <c r="H36" s="1201"/>
      <c r="J36" s="334"/>
      <c r="K36" s="129">
        <v>4230</v>
      </c>
    </row>
    <row r="37" spans="1:11" x14ac:dyDescent="0.25">
      <c r="A37" s="316"/>
      <c r="B37" s="317"/>
      <c r="C37" s="318"/>
      <c r="D37" s="319" t="s">
        <v>275</v>
      </c>
      <c r="E37" s="320"/>
      <c r="F37" s="321" t="s">
        <v>57</v>
      </c>
      <c r="G37" s="322"/>
      <c r="H37" s="1200" t="s">
        <v>222</v>
      </c>
      <c r="J37" s="326">
        <v>4790</v>
      </c>
    </row>
    <row r="38" spans="1:11" x14ac:dyDescent="0.25">
      <c r="A38" s="323">
        <f>A36+1</f>
        <v>26</v>
      </c>
      <c r="B38" s="1197"/>
      <c r="C38" s="324" t="s">
        <v>771</v>
      </c>
      <c r="D38" s="324" t="s">
        <v>277</v>
      </c>
      <c r="E38" s="324" t="s">
        <v>225</v>
      </c>
      <c r="F38" s="325" t="s">
        <v>57</v>
      </c>
      <c r="G38" s="325">
        <f t="shared" si="1"/>
        <v>9700</v>
      </c>
      <c r="H38" s="1201"/>
      <c r="J38" s="326">
        <v>3760</v>
      </c>
      <c r="K38" s="129">
        <v>5370</v>
      </c>
    </row>
    <row r="39" spans="1:11" ht="30" customHeight="1" x14ac:dyDescent="0.25">
      <c r="A39" s="323">
        <f>A38+1</f>
        <v>27</v>
      </c>
      <c r="B39" s="1197"/>
      <c r="C39" s="324" t="s">
        <v>772</v>
      </c>
      <c r="D39" s="324" t="s">
        <v>279</v>
      </c>
      <c r="E39" s="324" t="s">
        <v>225</v>
      </c>
      <c r="F39" s="325" t="s">
        <v>57</v>
      </c>
      <c r="G39" s="325">
        <f t="shared" si="1"/>
        <v>7600</v>
      </c>
      <c r="H39" s="1201"/>
      <c r="J39" s="334"/>
      <c r="K39" s="129">
        <v>4230</v>
      </c>
    </row>
    <row r="40" spans="1:11" x14ac:dyDescent="0.25">
      <c r="A40" s="316"/>
      <c r="B40" s="317"/>
      <c r="C40" s="318"/>
      <c r="D40" s="319" t="s">
        <v>280</v>
      </c>
      <c r="E40" s="320"/>
      <c r="F40" s="321" t="s">
        <v>57</v>
      </c>
      <c r="G40" s="322"/>
      <c r="H40" s="1200" t="s">
        <v>222</v>
      </c>
      <c r="J40" s="326">
        <v>4015</v>
      </c>
    </row>
    <row r="41" spans="1:11" ht="30" x14ac:dyDescent="0.25">
      <c r="A41" s="323">
        <f>A39+1</f>
        <v>28</v>
      </c>
      <c r="B41" s="1197"/>
      <c r="C41" s="324" t="s">
        <v>773</v>
      </c>
      <c r="D41" s="324" t="s">
        <v>282</v>
      </c>
      <c r="E41" s="324" t="s">
        <v>225</v>
      </c>
      <c r="F41" s="325" t="s">
        <v>57</v>
      </c>
      <c r="G41" s="325">
        <f t="shared" si="1"/>
        <v>8000</v>
      </c>
      <c r="H41" s="1201"/>
      <c r="J41" s="326">
        <v>5112</v>
      </c>
      <c r="K41" s="129">
        <v>4430</v>
      </c>
    </row>
    <row r="42" spans="1:11" ht="30" x14ac:dyDescent="0.25">
      <c r="A42" s="323">
        <f t="shared" ref="A42:A43" si="6">A41+1</f>
        <v>29</v>
      </c>
      <c r="B42" s="1197"/>
      <c r="C42" s="324" t="s">
        <v>774</v>
      </c>
      <c r="D42" s="324" t="s">
        <v>284</v>
      </c>
      <c r="E42" s="324" t="s">
        <v>225</v>
      </c>
      <c r="F42" s="325" t="s">
        <v>57</v>
      </c>
      <c r="G42" s="325">
        <f t="shared" si="1"/>
        <v>10200</v>
      </c>
      <c r="H42" s="1201"/>
      <c r="J42" s="326">
        <v>4015</v>
      </c>
      <c r="K42" s="129">
        <v>5690</v>
      </c>
    </row>
    <row r="43" spans="1:11" ht="30" x14ac:dyDescent="0.25">
      <c r="A43" s="323">
        <f t="shared" si="6"/>
        <v>30</v>
      </c>
      <c r="B43" s="1197"/>
      <c r="C43" s="324" t="s">
        <v>775</v>
      </c>
      <c r="D43" s="324" t="s">
        <v>286</v>
      </c>
      <c r="E43" s="324" t="s">
        <v>225</v>
      </c>
      <c r="F43" s="325" t="s">
        <v>57</v>
      </c>
      <c r="G43" s="325">
        <f t="shared" si="1"/>
        <v>8000</v>
      </c>
      <c r="H43" s="1201"/>
      <c r="J43" s="332"/>
      <c r="K43" s="129">
        <v>4430</v>
      </c>
    </row>
    <row r="44" spans="1:11" x14ac:dyDescent="0.25">
      <c r="A44" s="323"/>
      <c r="B44" s="327"/>
      <c r="C44" s="328"/>
      <c r="D44" s="329" t="s">
        <v>287</v>
      </c>
      <c r="E44" s="330"/>
      <c r="F44" s="325" t="s">
        <v>57</v>
      </c>
      <c r="G44" s="331"/>
      <c r="H44" s="1201"/>
      <c r="J44" s="326">
        <v>4015</v>
      </c>
    </row>
    <row r="45" spans="1:11" ht="30" x14ac:dyDescent="0.25">
      <c r="A45" s="323">
        <f>A43+1</f>
        <v>31</v>
      </c>
      <c r="B45" s="1197"/>
      <c r="C45" s="324" t="s">
        <v>288</v>
      </c>
      <c r="D45" s="324" t="s">
        <v>289</v>
      </c>
      <c r="E45" s="324" t="s">
        <v>225</v>
      </c>
      <c r="F45" s="325" t="s">
        <v>57</v>
      </c>
      <c r="G45" s="325">
        <f t="shared" si="1"/>
        <v>8000</v>
      </c>
      <c r="H45" s="1201"/>
      <c r="J45" s="326">
        <v>5112</v>
      </c>
      <c r="K45" s="129">
        <v>4430</v>
      </c>
    </row>
    <row r="46" spans="1:11" ht="30" x14ac:dyDescent="0.25">
      <c r="A46" s="323">
        <f t="shared" ref="A46:A47" si="7">A45+1</f>
        <v>32</v>
      </c>
      <c r="B46" s="1197"/>
      <c r="C46" s="324" t="s">
        <v>290</v>
      </c>
      <c r="D46" s="324" t="s">
        <v>291</v>
      </c>
      <c r="E46" s="324" t="s">
        <v>225</v>
      </c>
      <c r="F46" s="325" t="s">
        <v>57</v>
      </c>
      <c r="G46" s="325">
        <f t="shared" si="1"/>
        <v>10200</v>
      </c>
      <c r="H46" s="1201"/>
      <c r="J46" s="326">
        <v>3970</v>
      </c>
      <c r="K46" s="129">
        <v>5690</v>
      </c>
    </row>
    <row r="47" spans="1:11" ht="30" x14ac:dyDescent="0.25">
      <c r="A47" s="323">
        <f t="shared" si="7"/>
        <v>33</v>
      </c>
      <c r="B47" s="1197"/>
      <c r="C47" s="324" t="s">
        <v>292</v>
      </c>
      <c r="D47" s="324" t="s">
        <v>293</v>
      </c>
      <c r="E47" s="324" t="s">
        <v>225</v>
      </c>
      <c r="F47" s="325" t="s">
        <v>57</v>
      </c>
      <c r="G47" s="325">
        <f t="shared" si="1"/>
        <v>8000</v>
      </c>
      <c r="H47" s="1201"/>
      <c r="J47" s="211"/>
      <c r="K47" s="129">
        <v>4430</v>
      </c>
    </row>
    <row r="48" spans="1:11" x14ac:dyDescent="0.25">
      <c r="A48" s="323"/>
      <c r="B48" s="327"/>
      <c r="C48" s="324"/>
      <c r="D48" s="333"/>
      <c r="E48" s="324"/>
      <c r="F48" s="325" t="s">
        <v>57</v>
      </c>
      <c r="G48" s="325"/>
      <c r="H48" s="1201"/>
      <c r="J48" s="326">
        <v>1315</v>
      </c>
    </row>
    <row r="49" spans="1:11" x14ac:dyDescent="0.25">
      <c r="A49" s="323">
        <f>A47+1</f>
        <v>34</v>
      </c>
      <c r="B49" s="1198"/>
      <c r="C49" s="324" t="s">
        <v>294</v>
      </c>
      <c r="D49" s="324" t="s">
        <v>295</v>
      </c>
      <c r="E49" s="324" t="s">
        <v>225</v>
      </c>
      <c r="F49" s="325" t="s">
        <v>57</v>
      </c>
      <c r="G49" s="325">
        <f t="shared" si="1"/>
        <v>2600</v>
      </c>
      <c r="H49" s="1201"/>
      <c r="J49" s="326">
        <v>1565</v>
      </c>
      <c r="K49" s="129">
        <v>1440</v>
      </c>
    </row>
    <row r="50" spans="1:11" x14ac:dyDescent="0.25">
      <c r="A50" s="323">
        <f t="shared" ref="A50:A54" si="8">A49+1</f>
        <v>35</v>
      </c>
      <c r="B50" s="1198"/>
      <c r="C50" s="324" t="s">
        <v>296</v>
      </c>
      <c r="D50" s="324" t="s">
        <v>297</v>
      </c>
      <c r="E50" s="324" t="s">
        <v>225</v>
      </c>
      <c r="F50" s="325" t="s">
        <v>57</v>
      </c>
      <c r="G50" s="325">
        <f t="shared" si="1"/>
        <v>3100</v>
      </c>
      <c r="H50" s="1201"/>
      <c r="J50" s="326">
        <v>1315</v>
      </c>
      <c r="K50" s="129">
        <v>1720</v>
      </c>
    </row>
    <row r="51" spans="1:11" x14ac:dyDescent="0.25">
      <c r="A51" s="323">
        <f t="shared" si="8"/>
        <v>36</v>
      </c>
      <c r="B51" s="1198"/>
      <c r="C51" s="324" t="s">
        <v>298</v>
      </c>
      <c r="D51" s="324" t="s">
        <v>299</v>
      </c>
      <c r="E51" s="324" t="s">
        <v>225</v>
      </c>
      <c r="F51" s="325" t="s">
        <v>57</v>
      </c>
      <c r="G51" s="325">
        <f t="shared" si="1"/>
        <v>2600</v>
      </c>
      <c r="H51" s="1201"/>
      <c r="J51" s="341">
        <v>905</v>
      </c>
      <c r="K51" s="129">
        <v>1440</v>
      </c>
    </row>
    <row r="52" spans="1:11" ht="30" x14ac:dyDescent="0.25">
      <c r="A52" s="323">
        <f t="shared" si="8"/>
        <v>37</v>
      </c>
      <c r="B52" s="1198"/>
      <c r="C52" s="324" t="s">
        <v>300</v>
      </c>
      <c r="D52" s="324" t="s">
        <v>301</v>
      </c>
      <c r="E52" s="324" t="s">
        <v>244</v>
      </c>
      <c r="F52" s="325" t="s">
        <v>57</v>
      </c>
      <c r="G52" s="325">
        <f t="shared" si="1"/>
        <v>1800</v>
      </c>
      <c r="H52" s="1201"/>
      <c r="J52" s="326">
        <v>1152</v>
      </c>
      <c r="K52" s="129">
        <v>990</v>
      </c>
    </row>
    <row r="53" spans="1:11" x14ac:dyDescent="0.25">
      <c r="A53" s="323">
        <f t="shared" si="8"/>
        <v>38</v>
      </c>
      <c r="B53" s="1198"/>
      <c r="C53" s="324" t="s">
        <v>302</v>
      </c>
      <c r="D53" s="324" t="s">
        <v>303</v>
      </c>
      <c r="E53" s="324" t="s">
        <v>244</v>
      </c>
      <c r="F53" s="325" t="s">
        <v>57</v>
      </c>
      <c r="G53" s="325">
        <f t="shared" si="1"/>
        <v>2300</v>
      </c>
      <c r="H53" s="1201"/>
      <c r="J53" s="341">
        <v>901</v>
      </c>
      <c r="K53" s="129">
        <v>1260</v>
      </c>
    </row>
    <row r="54" spans="1:11" ht="30.75" customHeight="1" x14ac:dyDescent="0.25">
      <c r="A54" s="336">
        <f t="shared" si="8"/>
        <v>39</v>
      </c>
      <c r="B54" s="1199"/>
      <c r="C54" s="338" t="s">
        <v>304</v>
      </c>
      <c r="D54" s="338" t="s">
        <v>305</v>
      </c>
      <c r="E54" s="338" t="s">
        <v>244</v>
      </c>
      <c r="F54" s="339" t="s">
        <v>57</v>
      </c>
      <c r="G54" s="325">
        <f t="shared" si="1"/>
        <v>1800</v>
      </c>
      <c r="H54" s="1202"/>
      <c r="J54" s="352"/>
      <c r="K54" s="129">
        <v>990</v>
      </c>
    </row>
    <row r="55" spans="1:11" x14ac:dyDescent="0.25">
      <c r="A55" s="345"/>
      <c r="B55" s="346"/>
      <c r="C55" s="347"/>
      <c r="D55" s="348" t="s">
        <v>306</v>
      </c>
      <c r="E55" s="349"/>
      <c r="F55" s="353" t="s">
        <v>57</v>
      </c>
      <c r="G55" s="350"/>
      <c r="H55" s="354"/>
      <c r="J55" s="326">
        <v>5975</v>
      </c>
    </row>
    <row r="56" spans="1:11" ht="30" x14ac:dyDescent="0.25">
      <c r="A56" s="323">
        <f>A54+1</f>
        <v>40</v>
      </c>
      <c r="B56" s="1197"/>
      <c r="C56" s="324" t="s">
        <v>307</v>
      </c>
      <c r="D56" s="324" t="s">
        <v>308</v>
      </c>
      <c r="E56" s="324" t="s">
        <v>225</v>
      </c>
      <c r="F56" s="325" t="s">
        <v>57</v>
      </c>
      <c r="G56" s="325">
        <f t="shared" si="1"/>
        <v>11400</v>
      </c>
      <c r="H56" s="355"/>
      <c r="J56" s="326">
        <v>5630</v>
      </c>
      <c r="K56" s="129">
        <v>6320</v>
      </c>
    </row>
    <row r="57" spans="1:11" ht="30" x14ac:dyDescent="0.25">
      <c r="A57" s="323">
        <f t="shared" ref="A57:A64" si="9">A56+1</f>
        <v>41</v>
      </c>
      <c r="B57" s="1197"/>
      <c r="C57" s="324" t="s">
        <v>309</v>
      </c>
      <c r="D57" s="324" t="s">
        <v>310</v>
      </c>
      <c r="E57" s="324" t="s">
        <v>225</v>
      </c>
      <c r="F57" s="325" t="s">
        <v>57</v>
      </c>
      <c r="G57" s="325">
        <f t="shared" si="1"/>
        <v>10700</v>
      </c>
      <c r="H57" s="355"/>
      <c r="J57" s="326">
        <v>5630</v>
      </c>
      <c r="K57" s="129">
        <v>5960</v>
      </c>
    </row>
    <row r="58" spans="1:11" ht="30" x14ac:dyDescent="0.25">
      <c r="A58" s="323">
        <f t="shared" si="9"/>
        <v>42</v>
      </c>
      <c r="B58" s="1197"/>
      <c r="C58" s="324" t="s">
        <v>311</v>
      </c>
      <c r="D58" s="324" t="s">
        <v>312</v>
      </c>
      <c r="E58" s="324" t="s">
        <v>225</v>
      </c>
      <c r="F58" s="325" t="s">
        <v>57</v>
      </c>
      <c r="G58" s="325">
        <f t="shared" si="1"/>
        <v>10700</v>
      </c>
      <c r="H58" s="355"/>
      <c r="J58" s="326">
        <v>7418</v>
      </c>
      <c r="K58" s="129">
        <v>5960</v>
      </c>
    </row>
    <row r="59" spans="1:11" ht="30" x14ac:dyDescent="0.25">
      <c r="A59" s="323">
        <f t="shared" si="9"/>
        <v>43</v>
      </c>
      <c r="B59" s="1197"/>
      <c r="C59" s="356" t="s">
        <v>313</v>
      </c>
      <c r="D59" s="324" t="s">
        <v>314</v>
      </c>
      <c r="E59" s="324" t="s">
        <v>225</v>
      </c>
      <c r="F59" s="325" t="s">
        <v>57</v>
      </c>
      <c r="G59" s="325">
        <f t="shared" si="1"/>
        <v>14100</v>
      </c>
      <c r="H59" s="355"/>
      <c r="J59" s="326">
        <v>7141</v>
      </c>
      <c r="K59" s="129">
        <v>7860</v>
      </c>
    </row>
    <row r="60" spans="1:11" ht="30" x14ac:dyDescent="0.25">
      <c r="A60" s="323">
        <f t="shared" si="9"/>
        <v>44</v>
      </c>
      <c r="B60" s="1197"/>
      <c r="C60" s="356" t="s">
        <v>315</v>
      </c>
      <c r="D60" s="324" t="s">
        <v>316</v>
      </c>
      <c r="E60" s="324" t="s">
        <v>225</v>
      </c>
      <c r="F60" s="325" t="s">
        <v>57</v>
      </c>
      <c r="G60" s="325">
        <f t="shared" si="1"/>
        <v>13600</v>
      </c>
      <c r="H60" s="355"/>
      <c r="J60" s="326">
        <v>7141</v>
      </c>
      <c r="K60" s="129">
        <v>7560</v>
      </c>
    </row>
    <row r="61" spans="1:11" ht="30" x14ac:dyDescent="0.25">
      <c r="A61" s="357">
        <f t="shared" si="9"/>
        <v>45</v>
      </c>
      <c r="B61" s="1203"/>
      <c r="C61" s="358" t="s">
        <v>317</v>
      </c>
      <c r="D61" s="359" t="s">
        <v>318</v>
      </c>
      <c r="E61" s="359" t="s">
        <v>225</v>
      </c>
      <c r="F61" s="360" t="s">
        <v>57</v>
      </c>
      <c r="G61" s="325">
        <f t="shared" si="1"/>
        <v>13600</v>
      </c>
      <c r="H61" s="355"/>
      <c r="J61" s="326">
        <v>5975</v>
      </c>
      <c r="K61" s="129">
        <v>7560</v>
      </c>
    </row>
    <row r="62" spans="1:11" ht="30" x14ac:dyDescent="0.25">
      <c r="A62" s="323">
        <f t="shared" si="9"/>
        <v>46</v>
      </c>
      <c r="B62" s="1197"/>
      <c r="C62" s="356" t="s">
        <v>319</v>
      </c>
      <c r="D62" s="324" t="s">
        <v>320</v>
      </c>
      <c r="E62" s="324" t="s">
        <v>225</v>
      </c>
      <c r="F62" s="325" t="s">
        <v>57</v>
      </c>
      <c r="G62" s="325">
        <f t="shared" si="1"/>
        <v>11400</v>
      </c>
      <c r="H62" s="343"/>
      <c r="J62" s="326">
        <v>5630</v>
      </c>
      <c r="K62" s="129">
        <v>6320</v>
      </c>
    </row>
    <row r="63" spans="1:11" ht="30" x14ac:dyDescent="0.25">
      <c r="A63" s="323">
        <f t="shared" si="9"/>
        <v>47</v>
      </c>
      <c r="B63" s="1197"/>
      <c r="C63" s="356" t="s">
        <v>321</v>
      </c>
      <c r="D63" s="324" t="s">
        <v>322</v>
      </c>
      <c r="E63" s="324" t="s">
        <v>225</v>
      </c>
      <c r="F63" s="325" t="s">
        <v>57</v>
      </c>
      <c r="G63" s="325">
        <f t="shared" si="1"/>
        <v>10700</v>
      </c>
      <c r="H63" s="343"/>
      <c r="J63" s="326">
        <v>5630</v>
      </c>
      <c r="K63" s="129">
        <v>5960</v>
      </c>
    </row>
    <row r="64" spans="1:11" ht="30" customHeight="1" x14ac:dyDescent="0.25">
      <c r="A64" s="323">
        <f t="shared" si="9"/>
        <v>48</v>
      </c>
      <c r="B64" s="1197"/>
      <c r="C64" s="356" t="s">
        <v>323</v>
      </c>
      <c r="D64" s="324" t="s">
        <v>324</v>
      </c>
      <c r="E64" s="324" t="s">
        <v>225</v>
      </c>
      <c r="F64" s="325" t="s">
        <v>57</v>
      </c>
      <c r="G64" s="325">
        <f t="shared" si="1"/>
        <v>10700</v>
      </c>
      <c r="H64" s="343"/>
      <c r="J64" s="332"/>
      <c r="K64" s="129">
        <v>5960</v>
      </c>
    </row>
    <row r="65" spans="1:11" x14ac:dyDescent="0.25">
      <c r="A65" s="323"/>
      <c r="B65" s="327"/>
      <c r="C65" s="328"/>
      <c r="D65" s="329" t="s">
        <v>325</v>
      </c>
      <c r="E65" s="330"/>
      <c r="F65" s="325" t="s">
        <v>57</v>
      </c>
      <c r="G65" s="331"/>
      <c r="H65" s="343"/>
      <c r="J65" s="361">
        <v>5840</v>
      </c>
    </row>
    <row r="66" spans="1:11" ht="30" x14ac:dyDescent="0.25">
      <c r="A66" s="316">
        <f>A64+1</f>
        <v>49</v>
      </c>
      <c r="B66" s="1204"/>
      <c r="C66" s="362" t="s">
        <v>326</v>
      </c>
      <c r="D66" s="342" t="s">
        <v>327</v>
      </c>
      <c r="E66" s="342" t="s">
        <v>225</v>
      </c>
      <c r="F66" s="321" t="s">
        <v>57</v>
      </c>
      <c r="G66" s="325">
        <f t="shared" si="1"/>
        <v>11100</v>
      </c>
      <c r="H66" s="355"/>
      <c r="J66" s="326">
        <v>5535</v>
      </c>
      <c r="K66" s="129">
        <v>6170</v>
      </c>
    </row>
    <row r="67" spans="1:11" ht="30" x14ac:dyDescent="0.25">
      <c r="A67" s="323">
        <f t="shared" ref="A67:A74" si="10">A66+1</f>
        <v>50</v>
      </c>
      <c r="B67" s="1197"/>
      <c r="C67" s="356" t="s">
        <v>328</v>
      </c>
      <c r="D67" s="324" t="s">
        <v>329</v>
      </c>
      <c r="E67" s="324" t="s">
        <v>225</v>
      </c>
      <c r="F67" s="325" t="s">
        <v>57</v>
      </c>
      <c r="G67" s="325">
        <f t="shared" si="1"/>
        <v>10500</v>
      </c>
      <c r="H67" s="355"/>
      <c r="J67" s="326">
        <v>5535</v>
      </c>
      <c r="K67" s="129">
        <v>5850</v>
      </c>
    </row>
    <row r="68" spans="1:11" ht="30" x14ac:dyDescent="0.25">
      <c r="A68" s="323">
        <f t="shared" si="10"/>
        <v>51</v>
      </c>
      <c r="B68" s="1197"/>
      <c r="C68" s="356" t="s">
        <v>330</v>
      </c>
      <c r="D68" s="324" t="s">
        <v>331</v>
      </c>
      <c r="E68" s="324" t="s">
        <v>225</v>
      </c>
      <c r="F68" s="325" t="s">
        <v>57</v>
      </c>
      <c r="G68" s="325">
        <f t="shared" si="1"/>
        <v>10500</v>
      </c>
      <c r="H68" s="355"/>
      <c r="J68" s="326">
        <v>6965</v>
      </c>
      <c r="K68" s="129">
        <v>5850</v>
      </c>
    </row>
    <row r="69" spans="1:11" ht="30" x14ac:dyDescent="0.25">
      <c r="A69" s="323">
        <f t="shared" si="10"/>
        <v>52</v>
      </c>
      <c r="B69" s="1197"/>
      <c r="C69" s="356" t="s">
        <v>332</v>
      </c>
      <c r="D69" s="324" t="s">
        <v>333</v>
      </c>
      <c r="E69" s="324" t="s">
        <v>225</v>
      </c>
      <c r="F69" s="325" t="s">
        <v>57</v>
      </c>
      <c r="G69" s="325">
        <f t="shared" si="1"/>
        <v>13200</v>
      </c>
      <c r="H69" s="355"/>
      <c r="J69" s="326">
        <v>6685</v>
      </c>
      <c r="K69" s="129">
        <v>7330</v>
      </c>
    </row>
    <row r="70" spans="1:11" ht="30" x14ac:dyDescent="0.25">
      <c r="A70" s="323">
        <f t="shared" si="10"/>
        <v>53</v>
      </c>
      <c r="B70" s="1197"/>
      <c r="C70" s="356" t="s">
        <v>334</v>
      </c>
      <c r="D70" s="324" t="s">
        <v>335</v>
      </c>
      <c r="E70" s="324" t="s">
        <v>225</v>
      </c>
      <c r="F70" s="325" t="s">
        <v>57</v>
      </c>
      <c r="G70" s="325">
        <f t="shared" si="1"/>
        <v>12700</v>
      </c>
      <c r="H70" s="355"/>
      <c r="J70" s="326">
        <v>6685</v>
      </c>
      <c r="K70" s="129">
        <v>7030</v>
      </c>
    </row>
    <row r="71" spans="1:11" ht="30" x14ac:dyDescent="0.25">
      <c r="A71" s="323">
        <f t="shared" si="10"/>
        <v>54</v>
      </c>
      <c r="B71" s="1197"/>
      <c r="C71" s="356" t="s">
        <v>336</v>
      </c>
      <c r="D71" s="324" t="s">
        <v>337</v>
      </c>
      <c r="E71" s="324" t="s">
        <v>225</v>
      </c>
      <c r="F71" s="325" t="s">
        <v>57</v>
      </c>
      <c r="G71" s="325">
        <f t="shared" si="1"/>
        <v>12700</v>
      </c>
      <c r="H71" s="355"/>
      <c r="J71" s="326">
        <v>5840</v>
      </c>
      <c r="K71" s="129">
        <v>7030</v>
      </c>
    </row>
    <row r="72" spans="1:11" ht="30" x14ac:dyDescent="0.25">
      <c r="A72" s="323">
        <f t="shared" si="10"/>
        <v>55</v>
      </c>
      <c r="B72" s="1197"/>
      <c r="C72" s="356" t="s">
        <v>338</v>
      </c>
      <c r="D72" s="324" t="s">
        <v>339</v>
      </c>
      <c r="E72" s="324" t="s">
        <v>225</v>
      </c>
      <c r="F72" s="325" t="s">
        <v>57</v>
      </c>
      <c r="G72" s="325">
        <f t="shared" si="1"/>
        <v>11100</v>
      </c>
      <c r="H72" s="355"/>
      <c r="J72" s="326">
        <v>5535</v>
      </c>
      <c r="K72" s="129">
        <v>6170</v>
      </c>
    </row>
    <row r="73" spans="1:11" ht="30" x14ac:dyDescent="0.25">
      <c r="A73" s="323">
        <f t="shared" si="10"/>
        <v>56</v>
      </c>
      <c r="B73" s="1197"/>
      <c r="C73" s="356" t="s">
        <v>340</v>
      </c>
      <c r="D73" s="324" t="s">
        <v>341</v>
      </c>
      <c r="E73" s="324" t="s">
        <v>225</v>
      </c>
      <c r="F73" s="325" t="s">
        <v>57</v>
      </c>
      <c r="G73" s="325">
        <f t="shared" si="1"/>
        <v>10500</v>
      </c>
      <c r="H73" s="355"/>
      <c r="J73" s="326">
        <v>5535</v>
      </c>
      <c r="K73" s="129">
        <v>5850</v>
      </c>
    </row>
    <row r="74" spans="1:11" ht="30" x14ac:dyDescent="0.25">
      <c r="A74" s="363">
        <f t="shared" si="10"/>
        <v>57</v>
      </c>
      <c r="B74" s="1205"/>
      <c r="C74" s="364" t="s">
        <v>342</v>
      </c>
      <c r="D74" s="338" t="s">
        <v>343</v>
      </c>
      <c r="E74" s="338" t="s">
        <v>225</v>
      </c>
      <c r="F74" s="339" t="s">
        <v>57</v>
      </c>
      <c r="G74" s="325">
        <f t="shared" si="1"/>
        <v>10500</v>
      </c>
      <c r="H74" s="365"/>
      <c r="K74" s="129">
        <v>5850</v>
      </c>
    </row>
    <row r="75" spans="1:11" x14ac:dyDescent="0.25">
      <c r="A75" s="366"/>
      <c r="B75" s="367"/>
      <c r="C75" s="368"/>
      <c r="D75" s="369" t="s">
        <v>344</v>
      </c>
      <c r="E75" s="367"/>
      <c r="F75" s="370" t="s">
        <v>346</v>
      </c>
      <c r="G75" s="371"/>
      <c r="H75" s="1206" t="s">
        <v>345</v>
      </c>
    </row>
    <row r="76" spans="1:11" ht="30" x14ac:dyDescent="0.25">
      <c r="A76" s="323">
        <f>A74+1</f>
        <v>58</v>
      </c>
      <c r="B76" s="1207"/>
      <c r="C76" s="324" t="s">
        <v>347</v>
      </c>
      <c r="D76" s="324" t="s">
        <v>348</v>
      </c>
      <c r="E76" s="324" t="s">
        <v>225</v>
      </c>
      <c r="F76" s="325">
        <f t="shared" ref="F76:F95" si="11">ROUND((K76*100.29)+(K76*102.82)*80%,-2)</f>
        <v>17700</v>
      </c>
      <c r="G76" s="372">
        <f t="shared" ref="G76:G77" si="12">F76*$G$75</f>
        <v>0</v>
      </c>
      <c r="H76" s="1193"/>
      <c r="K76" s="373">
        <v>97.1</v>
      </c>
    </row>
    <row r="77" spans="1:11" ht="30" x14ac:dyDescent="0.25">
      <c r="A77" s="323">
        <f t="shared" ref="A77:A78" si="13">A76+1</f>
        <v>59</v>
      </c>
      <c r="B77" s="1207"/>
      <c r="C77" s="324" t="s">
        <v>349</v>
      </c>
      <c r="D77" s="324" t="s">
        <v>350</v>
      </c>
      <c r="E77" s="324" t="s">
        <v>225</v>
      </c>
      <c r="F77" s="325">
        <f t="shared" si="11"/>
        <v>16000</v>
      </c>
      <c r="G77" s="372">
        <f t="shared" si="12"/>
        <v>0</v>
      </c>
      <c r="H77" s="1193"/>
      <c r="K77" s="373">
        <v>87.6</v>
      </c>
    </row>
    <row r="78" spans="1:11" x14ac:dyDescent="0.25">
      <c r="A78" s="336">
        <f t="shared" si="13"/>
        <v>60</v>
      </c>
      <c r="B78" s="1208"/>
      <c r="C78" s="374" t="s">
        <v>351</v>
      </c>
      <c r="D78" s="374" t="s">
        <v>352</v>
      </c>
      <c r="E78" s="374" t="s">
        <v>225</v>
      </c>
      <c r="F78" s="325">
        <f t="shared" si="11"/>
        <v>5800</v>
      </c>
      <c r="G78" s="375">
        <f>F78*G75</f>
        <v>0</v>
      </c>
      <c r="H78" s="1194"/>
      <c r="K78" s="373">
        <v>31.9</v>
      </c>
    </row>
    <row r="79" spans="1:11" x14ac:dyDescent="0.25">
      <c r="A79" s="376"/>
      <c r="B79" s="377"/>
      <c r="C79" s="378"/>
      <c r="D79" s="329" t="s">
        <v>353</v>
      </c>
      <c r="E79" s="379"/>
      <c r="F79" s="325">
        <f t="shared" si="11"/>
        <v>0</v>
      </c>
      <c r="G79" s="371"/>
      <c r="H79" s="1192" t="s">
        <v>354</v>
      </c>
    </row>
    <row r="80" spans="1:11" x14ac:dyDescent="0.25">
      <c r="A80" s="323">
        <f>A78+1</f>
        <v>61</v>
      </c>
      <c r="B80" s="1197"/>
      <c r="C80" s="324" t="s">
        <v>355</v>
      </c>
      <c r="D80" s="324" t="s">
        <v>356</v>
      </c>
      <c r="E80" s="324" t="s">
        <v>225</v>
      </c>
      <c r="F80" s="325">
        <f t="shared" si="11"/>
        <v>4900</v>
      </c>
      <c r="G80" s="372">
        <f t="shared" ref="G80:G95" si="14">F80*$G$79</f>
        <v>0</v>
      </c>
      <c r="H80" s="1193"/>
      <c r="K80" s="373">
        <v>27</v>
      </c>
    </row>
    <row r="81" spans="1:11" x14ac:dyDescent="0.25">
      <c r="A81" s="323">
        <f t="shared" ref="A81:A82" si="15">A80+1</f>
        <v>62</v>
      </c>
      <c r="B81" s="1197"/>
      <c r="C81" s="324" t="s">
        <v>357</v>
      </c>
      <c r="D81" s="324" t="s">
        <v>358</v>
      </c>
      <c r="E81" s="324" t="s">
        <v>225</v>
      </c>
      <c r="F81" s="325">
        <f t="shared" si="11"/>
        <v>5200</v>
      </c>
      <c r="G81" s="372">
        <f t="shared" si="14"/>
        <v>0</v>
      </c>
      <c r="H81" s="1193"/>
      <c r="K81" s="373">
        <v>28.5</v>
      </c>
    </row>
    <row r="82" spans="1:11" x14ac:dyDescent="0.25">
      <c r="A82" s="323">
        <f t="shared" si="15"/>
        <v>63</v>
      </c>
      <c r="B82" s="1197"/>
      <c r="C82" s="324" t="s">
        <v>359</v>
      </c>
      <c r="D82" s="324" t="s">
        <v>360</v>
      </c>
      <c r="E82" s="324" t="s">
        <v>225</v>
      </c>
      <c r="F82" s="325">
        <f t="shared" si="11"/>
        <v>5100</v>
      </c>
      <c r="G82" s="372">
        <f t="shared" si="14"/>
        <v>0</v>
      </c>
      <c r="H82" s="1193"/>
      <c r="K82" s="373">
        <v>27.7</v>
      </c>
    </row>
    <row r="83" spans="1:11" x14ac:dyDescent="0.25">
      <c r="A83" s="323"/>
      <c r="B83" s="327"/>
      <c r="C83" s="324"/>
      <c r="D83" s="329" t="s">
        <v>361</v>
      </c>
      <c r="E83" s="324"/>
      <c r="F83" s="325">
        <f t="shared" si="11"/>
        <v>0</v>
      </c>
      <c r="G83" s="372"/>
      <c r="H83" s="1193"/>
      <c r="K83" s="373"/>
    </row>
    <row r="84" spans="1:11" x14ac:dyDescent="0.25">
      <c r="A84" s="323">
        <f>A82+1</f>
        <v>64</v>
      </c>
      <c r="B84" s="1197"/>
      <c r="C84" s="324" t="s">
        <v>362</v>
      </c>
      <c r="D84" s="324" t="s">
        <v>363</v>
      </c>
      <c r="E84" s="324" t="s">
        <v>225</v>
      </c>
      <c r="F84" s="325">
        <f t="shared" si="11"/>
        <v>4100</v>
      </c>
      <c r="G84" s="372">
        <f t="shared" si="14"/>
        <v>0</v>
      </c>
      <c r="H84" s="1193"/>
      <c r="K84" s="373">
        <v>22.7</v>
      </c>
    </row>
    <row r="85" spans="1:11" x14ac:dyDescent="0.25">
      <c r="A85" s="323">
        <f t="shared" ref="A85:A86" si="16">A84+1</f>
        <v>65</v>
      </c>
      <c r="B85" s="1197"/>
      <c r="C85" s="324" t="s">
        <v>364</v>
      </c>
      <c r="D85" s="324" t="s">
        <v>358</v>
      </c>
      <c r="E85" s="324" t="s">
        <v>225</v>
      </c>
      <c r="F85" s="325">
        <f t="shared" si="11"/>
        <v>4100</v>
      </c>
      <c r="G85" s="372">
        <f t="shared" si="14"/>
        <v>0</v>
      </c>
      <c r="H85" s="1193"/>
      <c r="K85" s="373">
        <v>22.7</v>
      </c>
    </row>
    <row r="86" spans="1:11" x14ac:dyDescent="0.25">
      <c r="A86" s="323">
        <f t="shared" si="16"/>
        <v>66</v>
      </c>
      <c r="B86" s="1197"/>
      <c r="C86" s="324" t="s">
        <v>365</v>
      </c>
      <c r="D86" s="324" t="s">
        <v>360</v>
      </c>
      <c r="E86" s="324" t="s">
        <v>225</v>
      </c>
      <c r="F86" s="325">
        <f t="shared" si="11"/>
        <v>3800</v>
      </c>
      <c r="G86" s="372">
        <f t="shared" si="14"/>
        <v>0</v>
      </c>
      <c r="H86" s="1193"/>
      <c r="K86" s="373">
        <v>20.9</v>
      </c>
    </row>
    <row r="87" spans="1:11" x14ac:dyDescent="0.25">
      <c r="A87" s="380"/>
      <c r="B87" s="335"/>
      <c r="C87" s="324"/>
      <c r="D87" s="333" t="s">
        <v>235</v>
      </c>
      <c r="E87" s="324"/>
      <c r="F87" s="325">
        <f t="shared" si="11"/>
        <v>0</v>
      </c>
      <c r="G87" s="372"/>
      <c r="H87" s="1193"/>
      <c r="K87" s="373"/>
    </row>
    <row r="88" spans="1:11" x14ac:dyDescent="0.25">
      <c r="A88" s="323">
        <f>A86+1</f>
        <v>67</v>
      </c>
      <c r="B88" s="1198"/>
      <c r="C88" s="324" t="s">
        <v>366</v>
      </c>
      <c r="D88" s="324" t="s">
        <v>367</v>
      </c>
      <c r="E88" s="324" t="s">
        <v>225</v>
      </c>
      <c r="F88" s="325">
        <f t="shared" si="11"/>
        <v>2200</v>
      </c>
      <c r="G88" s="372">
        <f t="shared" si="14"/>
        <v>0</v>
      </c>
      <c r="H88" s="1193"/>
      <c r="K88" s="373">
        <v>12.3</v>
      </c>
    </row>
    <row r="89" spans="1:11" x14ac:dyDescent="0.25">
      <c r="A89" s="323">
        <f t="shared" ref="A89:A95" si="17">A88+1</f>
        <v>68</v>
      </c>
      <c r="B89" s="1198"/>
      <c r="C89" s="324" t="s">
        <v>368</v>
      </c>
      <c r="D89" s="324" t="s">
        <v>369</v>
      </c>
      <c r="E89" s="324" t="s">
        <v>225</v>
      </c>
      <c r="F89" s="325">
        <f t="shared" si="11"/>
        <v>2200</v>
      </c>
      <c r="G89" s="372">
        <f t="shared" si="14"/>
        <v>0</v>
      </c>
      <c r="H89" s="1193"/>
      <c r="K89" s="373">
        <v>12.3</v>
      </c>
    </row>
    <row r="90" spans="1:11" x14ac:dyDescent="0.25">
      <c r="A90" s="323">
        <f t="shared" si="17"/>
        <v>69</v>
      </c>
      <c r="B90" s="1198"/>
      <c r="C90" s="324" t="s">
        <v>370</v>
      </c>
      <c r="D90" s="324" t="s">
        <v>371</v>
      </c>
      <c r="E90" s="324" t="s">
        <v>225</v>
      </c>
      <c r="F90" s="325">
        <f t="shared" si="11"/>
        <v>2200</v>
      </c>
      <c r="G90" s="372">
        <f t="shared" si="14"/>
        <v>0</v>
      </c>
      <c r="H90" s="1193"/>
      <c r="K90" s="373">
        <v>12.3</v>
      </c>
    </row>
    <row r="91" spans="1:11" x14ac:dyDescent="0.25">
      <c r="A91" s="323">
        <f t="shared" si="17"/>
        <v>70</v>
      </c>
      <c r="B91" s="1198"/>
      <c r="C91" s="324" t="s">
        <v>372</v>
      </c>
      <c r="D91" s="324" t="s">
        <v>373</v>
      </c>
      <c r="E91" s="324" t="s">
        <v>225</v>
      </c>
      <c r="F91" s="325">
        <f t="shared" si="11"/>
        <v>2200</v>
      </c>
      <c r="G91" s="372">
        <f t="shared" si="14"/>
        <v>0</v>
      </c>
      <c r="H91" s="1193"/>
      <c r="K91" s="373">
        <v>12.3</v>
      </c>
    </row>
    <row r="92" spans="1:11" ht="30" x14ac:dyDescent="0.25">
      <c r="A92" s="323">
        <f t="shared" si="17"/>
        <v>71</v>
      </c>
      <c r="B92" s="1198"/>
      <c r="C92" s="324" t="s">
        <v>374</v>
      </c>
      <c r="D92" s="324" t="s">
        <v>375</v>
      </c>
      <c r="E92" s="324" t="s">
        <v>244</v>
      </c>
      <c r="F92" s="325">
        <f t="shared" si="11"/>
        <v>800</v>
      </c>
      <c r="G92" s="372">
        <f t="shared" si="14"/>
        <v>0</v>
      </c>
      <c r="H92" s="1193"/>
      <c r="K92" s="373">
        <v>4.5999999999999996</v>
      </c>
    </row>
    <row r="93" spans="1:11" ht="30" x14ac:dyDescent="0.25">
      <c r="A93" s="323">
        <f t="shared" si="17"/>
        <v>72</v>
      </c>
      <c r="B93" s="1198"/>
      <c r="C93" s="324" t="s">
        <v>376</v>
      </c>
      <c r="D93" s="324" t="s">
        <v>377</v>
      </c>
      <c r="E93" s="324" t="s">
        <v>244</v>
      </c>
      <c r="F93" s="325">
        <f t="shared" si="11"/>
        <v>1000</v>
      </c>
      <c r="G93" s="372">
        <f t="shared" si="14"/>
        <v>0</v>
      </c>
      <c r="H93" s="1193"/>
      <c r="K93" s="373">
        <v>5.5</v>
      </c>
    </row>
    <row r="94" spans="1:11" ht="30" x14ac:dyDescent="0.25">
      <c r="A94" s="323">
        <f t="shared" si="17"/>
        <v>73</v>
      </c>
      <c r="B94" s="1198"/>
      <c r="C94" s="324" t="s">
        <v>378</v>
      </c>
      <c r="D94" s="324" t="s">
        <v>379</v>
      </c>
      <c r="E94" s="324" t="s">
        <v>244</v>
      </c>
      <c r="F94" s="325">
        <f t="shared" si="11"/>
        <v>1000</v>
      </c>
      <c r="G94" s="372">
        <f t="shared" si="14"/>
        <v>0</v>
      </c>
      <c r="H94" s="1193"/>
      <c r="K94" s="373">
        <v>5.5</v>
      </c>
    </row>
    <row r="95" spans="1:11" ht="30" x14ac:dyDescent="0.25">
      <c r="A95" s="336">
        <f t="shared" si="17"/>
        <v>74</v>
      </c>
      <c r="B95" s="1199"/>
      <c r="C95" s="338" t="s">
        <v>380</v>
      </c>
      <c r="D95" s="359" t="s">
        <v>381</v>
      </c>
      <c r="E95" s="359" t="s">
        <v>244</v>
      </c>
      <c r="F95" s="325">
        <f t="shared" si="11"/>
        <v>1000</v>
      </c>
      <c r="G95" s="375">
        <f t="shared" si="14"/>
        <v>0</v>
      </c>
      <c r="H95" s="1194"/>
      <c r="K95" s="373">
        <v>5.5</v>
      </c>
    </row>
    <row r="96" spans="1:11" x14ac:dyDescent="0.25">
      <c r="A96" s="381"/>
      <c r="B96" s="382"/>
      <c r="C96" s="383"/>
      <c r="D96" s="384" t="s">
        <v>776</v>
      </c>
      <c r="E96" s="324"/>
      <c r="F96" s="353"/>
      <c r="G96" s="385"/>
      <c r="H96" s="1209" t="s">
        <v>777</v>
      </c>
      <c r="K96" s="373"/>
    </row>
    <row r="97" spans="1:11" x14ac:dyDescent="0.25">
      <c r="A97" s="381"/>
      <c r="B97" s="382"/>
      <c r="C97" s="383"/>
      <c r="D97" s="324" t="s">
        <v>778</v>
      </c>
      <c r="E97" s="324" t="s">
        <v>225</v>
      </c>
      <c r="F97" s="321">
        <v>5750</v>
      </c>
      <c r="G97" s="385"/>
      <c r="H97" s="1210"/>
      <c r="K97" s="373"/>
    </row>
    <row r="98" spans="1:11" x14ac:dyDescent="0.25">
      <c r="A98" s="381"/>
      <c r="B98" s="382"/>
      <c r="C98" s="383"/>
      <c r="D98" s="324" t="s">
        <v>779</v>
      </c>
      <c r="E98" s="324" t="s">
        <v>225</v>
      </c>
      <c r="F98" s="321">
        <v>5750</v>
      </c>
      <c r="G98" s="385"/>
      <c r="H98" s="1210"/>
      <c r="K98" s="373"/>
    </row>
    <row r="99" spans="1:11" x14ac:dyDescent="0.25">
      <c r="A99" s="381"/>
      <c r="B99" s="382"/>
      <c r="C99" s="383"/>
      <c r="D99" s="324" t="s">
        <v>780</v>
      </c>
      <c r="E99" s="324" t="s">
        <v>225</v>
      </c>
      <c r="F99" s="321">
        <v>5750</v>
      </c>
      <c r="G99" s="385"/>
      <c r="H99" s="1210"/>
      <c r="K99" s="373"/>
    </row>
    <row r="100" spans="1:11" x14ac:dyDescent="0.25">
      <c r="A100" s="381"/>
      <c r="B100" s="382"/>
      <c r="C100" s="383"/>
      <c r="D100" s="384" t="s">
        <v>781</v>
      </c>
      <c r="E100" s="324"/>
      <c r="F100" s="321"/>
      <c r="G100" s="385"/>
      <c r="H100" s="1210"/>
      <c r="K100" s="373"/>
    </row>
    <row r="101" spans="1:11" x14ac:dyDescent="0.25">
      <c r="A101" s="381"/>
      <c r="B101" s="382"/>
      <c r="C101" s="386"/>
      <c r="D101" s="324" t="s">
        <v>782</v>
      </c>
      <c r="E101" s="324" t="s">
        <v>225</v>
      </c>
      <c r="F101" s="321">
        <v>5600</v>
      </c>
      <c r="G101" s="385"/>
      <c r="H101" s="1210"/>
      <c r="K101" s="373"/>
    </row>
    <row r="102" spans="1:11" x14ac:dyDescent="0.25">
      <c r="A102" s="381"/>
      <c r="B102" s="382"/>
      <c r="C102" s="386"/>
      <c r="D102" s="324" t="s">
        <v>783</v>
      </c>
      <c r="E102" s="324" t="s">
        <v>225</v>
      </c>
      <c r="F102" s="321">
        <v>5600</v>
      </c>
      <c r="G102" s="385"/>
      <c r="H102" s="1210"/>
      <c r="K102" s="373"/>
    </row>
    <row r="103" spans="1:11" x14ac:dyDescent="0.25">
      <c r="A103" s="381"/>
      <c r="B103" s="382"/>
      <c r="C103" s="386"/>
      <c r="D103" s="324" t="s">
        <v>784</v>
      </c>
      <c r="E103" s="324" t="s">
        <v>225</v>
      </c>
      <c r="F103" s="321">
        <v>5600</v>
      </c>
      <c r="G103" s="385"/>
      <c r="H103" s="1210"/>
      <c r="K103" s="373"/>
    </row>
    <row r="104" spans="1:11" x14ac:dyDescent="0.25">
      <c r="A104" s="387"/>
      <c r="B104" s="388"/>
      <c r="C104" s="389"/>
      <c r="D104" s="324" t="s">
        <v>785</v>
      </c>
      <c r="E104" s="324" t="s">
        <v>225</v>
      </c>
      <c r="F104" s="390">
        <v>5600</v>
      </c>
      <c r="G104" s="391"/>
      <c r="H104" s="1211"/>
      <c r="K104" s="373"/>
    </row>
    <row r="105" spans="1:11" x14ac:dyDescent="0.25">
      <c r="A105" s="376"/>
      <c r="B105" s="379"/>
      <c r="C105" s="378"/>
      <c r="D105" s="319" t="s">
        <v>382</v>
      </c>
      <c r="E105" s="379"/>
      <c r="F105" s="370" t="s">
        <v>346</v>
      </c>
      <c r="G105" s="392"/>
      <c r="H105" s="1192" t="s">
        <v>354</v>
      </c>
    </row>
    <row r="106" spans="1:11" x14ac:dyDescent="0.25">
      <c r="A106" s="323">
        <f>A95+1</f>
        <v>75</v>
      </c>
      <c r="B106" s="1198"/>
      <c r="C106" s="393" t="s">
        <v>383</v>
      </c>
      <c r="D106" s="393" t="s">
        <v>384</v>
      </c>
      <c r="E106" s="393" t="s">
        <v>225</v>
      </c>
      <c r="F106" s="325">
        <f t="shared" ref="F106:F110" si="18">ROUND((K106*100.29)+(K106*102.82)*80%,-2)</f>
        <v>6000</v>
      </c>
      <c r="G106" s="372">
        <f t="shared" ref="G106:G120" si="19">F106*$G$105</f>
        <v>0</v>
      </c>
      <c r="H106" s="1193"/>
      <c r="K106" s="373">
        <v>32.799999999999997</v>
      </c>
    </row>
    <row r="107" spans="1:11" x14ac:dyDescent="0.25">
      <c r="A107" s="323">
        <f t="shared" ref="A107:A110" si="20">A106+1</f>
        <v>76</v>
      </c>
      <c r="B107" s="1198"/>
      <c r="C107" s="393" t="s">
        <v>385</v>
      </c>
      <c r="D107" s="393" t="s">
        <v>386</v>
      </c>
      <c r="E107" s="393" t="s">
        <v>225</v>
      </c>
      <c r="F107" s="325">
        <f t="shared" si="18"/>
        <v>5500</v>
      </c>
      <c r="G107" s="372">
        <f t="shared" si="19"/>
        <v>0</v>
      </c>
      <c r="H107" s="1193"/>
      <c r="K107" s="373">
        <v>30.4</v>
      </c>
    </row>
    <row r="108" spans="1:11" ht="30" x14ac:dyDescent="0.25">
      <c r="A108" s="323">
        <f t="shared" si="20"/>
        <v>77</v>
      </c>
      <c r="B108" s="1198"/>
      <c r="C108" s="393" t="s">
        <v>387</v>
      </c>
      <c r="D108" s="393" t="s">
        <v>388</v>
      </c>
      <c r="E108" s="393" t="s">
        <v>225</v>
      </c>
      <c r="F108" s="325">
        <f t="shared" si="18"/>
        <v>4800</v>
      </c>
      <c r="G108" s="372">
        <f t="shared" si="19"/>
        <v>0</v>
      </c>
      <c r="H108" s="1193"/>
      <c r="K108" s="373">
        <v>26.1</v>
      </c>
    </row>
    <row r="109" spans="1:11" x14ac:dyDescent="0.25">
      <c r="A109" s="323">
        <f t="shared" si="20"/>
        <v>78</v>
      </c>
      <c r="B109" s="1198"/>
      <c r="C109" s="393" t="s">
        <v>389</v>
      </c>
      <c r="D109" s="393" t="s">
        <v>390</v>
      </c>
      <c r="E109" s="393" t="s">
        <v>225</v>
      </c>
      <c r="F109" s="325">
        <f t="shared" si="18"/>
        <v>6500</v>
      </c>
      <c r="G109" s="372">
        <f t="shared" si="19"/>
        <v>0</v>
      </c>
      <c r="H109" s="1193"/>
      <c r="K109" s="373">
        <v>35.799999999999997</v>
      </c>
    </row>
    <row r="110" spans="1:11" x14ac:dyDescent="0.25">
      <c r="A110" s="323">
        <f t="shared" si="20"/>
        <v>79</v>
      </c>
      <c r="B110" s="1198"/>
      <c r="C110" s="393" t="s">
        <v>391</v>
      </c>
      <c r="D110" s="393" t="s">
        <v>392</v>
      </c>
      <c r="E110" s="393" t="s">
        <v>225</v>
      </c>
      <c r="F110" s="325">
        <f t="shared" si="18"/>
        <v>4800</v>
      </c>
      <c r="G110" s="372">
        <f t="shared" si="19"/>
        <v>0</v>
      </c>
      <c r="H110" s="1193"/>
      <c r="K110" s="373">
        <v>26.4</v>
      </c>
    </row>
    <row r="111" spans="1:11" x14ac:dyDescent="0.25">
      <c r="A111" s="380"/>
      <c r="B111" s="335"/>
      <c r="C111" s="372"/>
      <c r="D111" s="333" t="s">
        <v>235</v>
      </c>
      <c r="E111" s="335"/>
      <c r="F111" s="370" t="s">
        <v>346</v>
      </c>
      <c r="G111" s="372"/>
      <c r="H111" s="1193"/>
      <c r="K111" s="373"/>
    </row>
    <row r="112" spans="1:11" ht="30" x14ac:dyDescent="0.25">
      <c r="A112" s="323">
        <f>A110+1</f>
        <v>80</v>
      </c>
      <c r="B112" s="1198"/>
      <c r="C112" s="393" t="s">
        <v>393</v>
      </c>
      <c r="D112" s="393" t="s">
        <v>786</v>
      </c>
      <c r="E112" s="393" t="s">
        <v>225</v>
      </c>
      <c r="F112" s="325">
        <f t="shared" ref="F112:F171" si="21">ROUND((K112*100.29)+(K112*102.88)*80%,-2)</f>
        <v>3500</v>
      </c>
      <c r="G112" s="372">
        <f t="shared" si="19"/>
        <v>0</v>
      </c>
      <c r="H112" s="1193"/>
      <c r="K112" s="373">
        <v>19.100000000000001</v>
      </c>
    </row>
    <row r="113" spans="1:11" ht="30" x14ac:dyDescent="0.25">
      <c r="A113" s="323">
        <f t="shared" ref="A113:A121" si="22">A112+1</f>
        <v>81</v>
      </c>
      <c r="B113" s="1198"/>
      <c r="C113" s="393" t="s">
        <v>395</v>
      </c>
      <c r="D113" s="393" t="s">
        <v>396</v>
      </c>
      <c r="E113" s="393" t="s">
        <v>225</v>
      </c>
      <c r="F113" s="325">
        <f t="shared" si="21"/>
        <v>3200</v>
      </c>
      <c r="G113" s="372">
        <f t="shared" si="19"/>
        <v>0</v>
      </c>
      <c r="H113" s="1193"/>
      <c r="K113" s="373">
        <v>17.600000000000001</v>
      </c>
    </row>
    <row r="114" spans="1:11" ht="30" x14ac:dyDescent="0.25">
      <c r="A114" s="323">
        <f t="shared" si="22"/>
        <v>82</v>
      </c>
      <c r="B114" s="1198"/>
      <c r="C114" s="393" t="s">
        <v>397</v>
      </c>
      <c r="D114" s="393" t="s">
        <v>398</v>
      </c>
      <c r="E114" s="393" t="s">
        <v>225</v>
      </c>
      <c r="F114" s="325">
        <f t="shared" si="21"/>
        <v>3400</v>
      </c>
      <c r="G114" s="372">
        <f t="shared" si="19"/>
        <v>0</v>
      </c>
      <c r="H114" s="1193"/>
      <c r="K114" s="373">
        <v>18.5</v>
      </c>
    </row>
    <row r="115" spans="1:11" ht="30" x14ac:dyDescent="0.25">
      <c r="A115" s="323">
        <f t="shared" si="22"/>
        <v>83</v>
      </c>
      <c r="B115" s="1198"/>
      <c r="C115" s="393" t="s">
        <v>399</v>
      </c>
      <c r="D115" s="393" t="s">
        <v>400</v>
      </c>
      <c r="E115" s="393" t="s">
        <v>225</v>
      </c>
      <c r="F115" s="325">
        <f t="shared" si="21"/>
        <v>2800</v>
      </c>
      <c r="G115" s="372">
        <f t="shared" si="19"/>
        <v>0</v>
      </c>
      <c r="H115" s="1193"/>
      <c r="K115" s="373">
        <v>15.6</v>
      </c>
    </row>
    <row r="116" spans="1:11" x14ac:dyDescent="0.25">
      <c r="A116" s="323">
        <f t="shared" si="22"/>
        <v>84</v>
      </c>
      <c r="B116" s="1198"/>
      <c r="C116" s="393" t="s">
        <v>401</v>
      </c>
      <c r="D116" s="393" t="s">
        <v>402</v>
      </c>
      <c r="E116" s="393" t="s">
        <v>225</v>
      </c>
      <c r="F116" s="325">
        <f t="shared" si="21"/>
        <v>3300</v>
      </c>
      <c r="G116" s="372">
        <f t="shared" si="19"/>
        <v>0</v>
      </c>
      <c r="H116" s="1193"/>
      <c r="K116" s="373">
        <v>18.100000000000001</v>
      </c>
    </row>
    <row r="117" spans="1:11" ht="30" x14ac:dyDescent="0.25">
      <c r="A117" s="323">
        <f t="shared" si="22"/>
        <v>85</v>
      </c>
      <c r="B117" s="1198"/>
      <c r="C117" s="393" t="s">
        <v>403</v>
      </c>
      <c r="D117" s="393" t="s">
        <v>404</v>
      </c>
      <c r="E117" s="393" t="s">
        <v>244</v>
      </c>
      <c r="F117" s="325">
        <f t="shared" si="21"/>
        <v>2600</v>
      </c>
      <c r="G117" s="372">
        <f t="shared" si="19"/>
        <v>0</v>
      </c>
      <c r="H117" s="1193"/>
      <c r="K117" s="373">
        <v>14.3</v>
      </c>
    </row>
    <row r="118" spans="1:11" ht="30" x14ac:dyDescent="0.25">
      <c r="A118" s="323">
        <f t="shared" si="22"/>
        <v>86</v>
      </c>
      <c r="B118" s="1198"/>
      <c r="C118" s="393" t="s">
        <v>405</v>
      </c>
      <c r="D118" s="393" t="s">
        <v>406</v>
      </c>
      <c r="E118" s="393" t="s">
        <v>244</v>
      </c>
      <c r="F118" s="325">
        <f t="shared" si="21"/>
        <v>2000</v>
      </c>
      <c r="G118" s="372">
        <f t="shared" si="19"/>
        <v>0</v>
      </c>
      <c r="H118" s="1193"/>
      <c r="K118" s="373">
        <v>11.1</v>
      </c>
    </row>
    <row r="119" spans="1:11" ht="30" x14ac:dyDescent="0.25">
      <c r="A119" s="323">
        <f t="shared" si="22"/>
        <v>87</v>
      </c>
      <c r="B119" s="1198"/>
      <c r="C119" s="393" t="s">
        <v>407</v>
      </c>
      <c r="D119" s="393" t="s">
        <v>408</v>
      </c>
      <c r="E119" s="324" t="s">
        <v>244</v>
      </c>
      <c r="F119" s="325">
        <f t="shared" si="21"/>
        <v>2000</v>
      </c>
      <c r="G119" s="372">
        <f t="shared" si="19"/>
        <v>0</v>
      </c>
      <c r="H119" s="1193"/>
      <c r="K119" s="373">
        <v>11.1</v>
      </c>
    </row>
    <row r="120" spans="1:11" ht="30" x14ac:dyDescent="0.25">
      <c r="A120" s="323">
        <f t="shared" si="22"/>
        <v>88</v>
      </c>
      <c r="B120" s="1198"/>
      <c r="C120" s="393" t="s">
        <v>409</v>
      </c>
      <c r="D120" s="393" t="s">
        <v>410</v>
      </c>
      <c r="E120" s="324" t="s">
        <v>244</v>
      </c>
      <c r="F120" s="325">
        <f t="shared" si="21"/>
        <v>2000</v>
      </c>
      <c r="G120" s="372">
        <f t="shared" si="19"/>
        <v>0</v>
      </c>
      <c r="H120" s="1193"/>
      <c r="K120" s="373">
        <v>11.1</v>
      </c>
    </row>
    <row r="121" spans="1:11" ht="30" x14ac:dyDescent="0.25">
      <c r="A121" s="336">
        <f t="shared" si="22"/>
        <v>89</v>
      </c>
      <c r="B121" s="1199"/>
      <c r="C121" s="374" t="s">
        <v>411</v>
      </c>
      <c r="D121" s="374" t="s">
        <v>412</v>
      </c>
      <c r="E121" s="338" t="s">
        <v>244</v>
      </c>
      <c r="F121" s="325">
        <f t="shared" si="21"/>
        <v>1800</v>
      </c>
      <c r="G121" s="375">
        <f>F121*G105</f>
        <v>0</v>
      </c>
      <c r="H121" s="1194"/>
      <c r="K121" s="373">
        <v>10.1</v>
      </c>
    </row>
    <row r="122" spans="1:11" x14ac:dyDescent="0.25">
      <c r="A122" s="376"/>
      <c r="B122" s="379"/>
      <c r="C122" s="378"/>
      <c r="D122" s="319" t="s">
        <v>413</v>
      </c>
      <c r="E122" s="379"/>
      <c r="F122" s="370" t="s">
        <v>346</v>
      </c>
      <c r="G122" s="371"/>
      <c r="H122" s="1192" t="s">
        <v>354</v>
      </c>
    </row>
    <row r="123" spans="1:11" x14ac:dyDescent="0.25">
      <c r="A123" s="323">
        <f>A121+1</f>
        <v>90</v>
      </c>
      <c r="B123" s="1207"/>
      <c r="C123" s="324" t="s">
        <v>414</v>
      </c>
      <c r="D123" s="324" t="s">
        <v>415</v>
      </c>
      <c r="E123" s="324" t="s">
        <v>225</v>
      </c>
      <c r="F123" s="325">
        <f t="shared" si="21"/>
        <v>3900</v>
      </c>
      <c r="G123" s="372">
        <f t="shared" ref="G123:G130" si="23">F123*$G$122</f>
        <v>0</v>
      </c>
      <c r="H123" s="1193"/>
      <c r="K123" s="373">
        <v>21.3</v>
      </c>
    </row>
    <row r="124" spans="1:11" x14ac:dyDescent="0.25">
      <c r="A124" s="323">
        <f>A123+1</f>
        <v>91</v>
      </c>
      <c r="B124" s="1207"/>
      <c r="C124" s="324" t="s">
        <v>416</v>
      </c>
      <c r="D124" s="324" t="s">
        <v>417</v>
      </c>
      <c r="E124" s="324" t="s">
        <v>225</v>
      </c>
      <c r="F124" s="325">
        <f t="shared" si="21"/>
        <v>3900</v>
      </c>
      <c r="G124" s="372">
        <f t="shared" si="23"/>
        <v>0</v>
      </c>
      <c r="H124" s="1193"/>
      <c r="K124" s="373">
        <v>21.3</v>
      </c>
    </row>
    <row r="125" spans="1:11" x14ac:dyDescent="0.25">
      <c r="A125" s="323"/>
      <c r="B125" s="335"/>
      <c r="C125" s="372"/>
      <c r="D125" s="333" t="s">
        <v>235</v>
      </c>
      <c r="E125" s="335"/>
      <c r="F125" s="325">
        <f t="shared" si="21"/>
        <v>0</v>
      </c>
      <c r="G125" s="372"/>
      <c r="H125" s="1193"/>
      <c r="K125" s="373"/>
    </row>
    <row r="126" spans="1:11" ht="30" x14ac:dyDescent="0.25">
      <c r="A126" s="323">
        <f>A124+1</f>
        <v>92</v>
      </c>
      <c r="B126" s="1207"/>
      <c r="C126" s="324" t="s">
        <v>418</v>
      </c>
      <c r="D126" s="324" t="s">
        <v>419</v>
      </c>
      <c r="E126" s="324" t="s">
        <v>225</v>
      </c>
      <c r="F126" s="325">
        <f t="shared" si="21"/>
        <v>2000</v>
      </c>
      <c r="G126" s="372">
        <f t="shared" si="23"/>
        <v>0</v>
      </c>
      <c r="H126" s="1193"/>
      <c r="K126" s="373">
        <v>10.8</v>
      </c>
    </row>
    <row r="127" spans="1:11" ht="30" x14ac:dyDescent="0.25">
      <c r="A127" s="323">
        <f>A126+1</f>
        <v>93</v>
      </c>
      <c r="B127" s="1207"/>
      <c r="C127" s="324" t="s">
        <v>420</v>
      </c>
      <c r="D127" s="324" t="s">
        <v>421</v>
      </c>
      <c r="E127" s="324" t="s">
        <v>225</v>
      </c>
      <c r="F127" s="325">
        <f t="shared" si="21"/>
        <v>2400</v>
      </c>
      <c r="G127" s="372">
        <f t="shared" si="23"/>
        <v>0</v>
      </c>
      <c r="H127" s="1193"/>
      <c r="K127" s="373">
        <v>13.1</v>
      </c>
    </row>
    <row r="128" spans="1:11" ht="30" x14ac:dyDescent="0.25">
      <c r="A128" s="323">
        <f>A126+1</f>
        <v>93</v>
      </c>
      <c r="B128" s="1207"/>
      <c r="C128" s="324" t="s">
        <v>422</v>
      </c>
      <c r="D128" s="324" t="s">
        <v>423</v>
      </c>
      <c r="E128" s="324" t="s">
        <v>225</v>
      </c>
      <c r="F128" s="325">
        <f t="shared" si="21"/>
        <v>2400</v>
      </c>
      <c r="G128" s="372">
        <f t="shared" si="23"/>
        <v>0</v>
      </c>
      <c r="H128" s="1193"/>
      <c r="K128" s="373">
        <v>13.1</v>
      </c>
    </row>
    <row r="129" spans="1:11" ht="30" x14ac:dyDescent="0.25">
      <c r="A129" s="323">
        <f>A128+1</f>
        <v>94</v>
      </c>
      <c r="B129" s="1207"/>
      <c r="C129" s="324" t="s">
        <v>424</v>
      </c>
      <c r="D129" s="324" t="s">
        <v>425</v>
      </c>
      <c r="E129" s="324" t="s">
        <v>244</v>
      </c>
      <c r="F129" s="325">
        <f t="shared" si="21"/>
        <v>1800</v>
      </c>
      <c r="G129" s="372">
        <f t="shared" si="23"/>
        <v>0</v>
      </c>
      <c r="H129" s="1193"/>
      <c r="K129" s="373">
        <v>9.6999999999999993</v>
      </c>
    </row>
    <row r="130" spans="1:11" ht="30" x14ac:dyDescent="0.25">
      <c r="A130" s="323">
        <f>A128+1</f>
        <v>94</v>
      </c>
      <c r="B130" s="1207"/>
      <c r="C130" s="324" t="s">
        <v>426</v>
      </c>
      <c r="D130" s="324" t="s">
        <v>427</v>
      </c>
      <c r="E130" s="324" t="s">
        <v>244</v>
      </c>
      <c r="F130" s="325">
        <f t="shared" si="21"/>
        <v>1800</v>
      </c>
      <c r="G130" s="372">
        <f t="shared" si="23"/>
        <v>0</v>
      </c>
      <c r="H130" s="1193"/>
      <c r="K130" s="373">
        <v>9.6999999999999993</v>
      </c>
    </row>
    <row r="131" spans="1:11" ht="30" x14ac:dyDescent="0.25">
      <c r="A131" s="336">
        <f>A130+1</f>
        <v>95</v>
      </c>
      <c r="B131" s="1208"/>
      <c r="C131" s="338" t="s">
        <v>428</v>
      </c>
      <c r="D131" s="338" t="s">
        <v>429</v>
      </c>
      <c r="E131" s="338" t="s">
        <v>244</v>
      </c>
      <c r="F131" s="325">
        <f t="shared" si="21"/>
        <v>2100</v>
      </c>
      <c r="G131" s="375">
        <f>F131*G122</f>
        <v>0</v>
      </c>
      <c r="H131" s="1194"/>
      <c r="K131" s="373">
        <v>11.3</v>
      </c>
    </row>
    <row r="132" spans="1:11" x14ac:dyDescent="0.25">
      <c r="A132" s="376"/>
      <c r="B132" s="379"/>
      <c r="C132" s="378"/>
      <c r="D132" s="319" t="s">
        <v>430</v>
      </c>
      <c r="E132" s="379"/>
      <c r="F132" s="370" t="s">
        <v>346</v>
      </c>
      <c r="G132" s="371"/>
      <c r="H132" s="1192" t="s">
        <v>354</v>
      </c>
    </row>
    <row r="133" spans="1:11" x14ac:dyDescent="0.25">
      <c r="A133" s="323">
        <f>A131+1</f>
        <v>96</v>
      </c>
      <c r="B133" s="1207"/>
      <c r="C133" s="324" t="s">
        <v>431</v>
      </c>
      <c r="D133" s="324" t="s">
        <v>432</v>
      </c>
      <c r="E133" s="324" t="s">
        <v>225</v>
      </c>
      <c r="F133" s="325">
        <f t="shared" si="21"/>
        <v>4100</v>
      </c>
      <c r="G133" s="372">
        <f t="shared" ref="G133:G138" si="24">F133*$G$132</f>
        <v>0</v>
      </c>
      <c r="H133" s="1193"/>
      <c r="K133" s="373">
        <v>22.7</v>
      </c>
    </row>
    <row r="134" spans="1:11" x14ac:dyDescent="0.25">
      <c r="A134" s="323">
        <f>A133+1</f>
        <v>97</v>
      </c>
      <c r="B134" s="1207"/>
      <c r="C134" s="324" t="s">
        <v>433</v>
      </c>
      <c r="D134" s="324" t="s">
        <v>434</v>
      </c>
      <c r="E134" s="324" t="s">
        <v>225</v>
      </c>
      <c r="F134" s="325">
        <f t="shared" si="21"/>
        <v>3900</v>
      </c>
      <c r="G134" s="372">
        <f t="shared" si="24"/>
        <v>0</v>
      </c>
      <c r="H134" s="1193"/>
      <c r="K134" s="373">
        <v>21.1</v>
      </c>
    </row>
    <row r="135" spans="1:11" x14ac:dyDescent="0.25">
      <c r="A135" s="380"/>
      <c r="B135" s="335"/>
      <c r="C135" s="372"/>
      <c r="D135" s="333" t="s">
        <v>235</v>
      </c>
      <c r="E135" s="335"/>
      <c r="F135" s="325">
        <f t="shared" si="21"/>
        <v>0</v>
      </c>
      <c r="G135" s="372"/>
      <c r="H135" s="1193"/>
      <c r="K135" s="373"/>
    </row>
    <row r="136" spans="1:11" ht="30" x14ac:dyDescent="0.25">
      <c r="A136" s="323">
        <f>A134+1</f>
        <v>98</v>
      </c>
      <c r="B136" s="1207"/>
      <c r="C136" s="324" t="s">
        <v>435</v>
      </c>
      <c r="D136" s="324" t="s">
        <v>436</v>
      </c>
      <c r="E136" s="324" t="s">
        <v>225</v>
      </c>
      <c r="F136" s="325">
        <f t="shared" si="21"/>
        <v>1600</v>
      </c>
      <c r="G136" s="372">
        <f t="shared" si="24"/>
        <v>0</v>
      </c>
      <c r="H136" s="1193"/>
      <c r="K136" s="373">
        <v>9</v>
      </c>
    </row>
    <row r="137" spans="1:11" x14ac:dyDescent="0.25">
      <c r="A137" s="323">
        <f t="shared" ref="A137:A139" si="25">A136+1</f>
        <v>99</v>
      </c>
      <c r="B137" s="1207"/>
      <c r="C137" s="324" t="s">
        <v>437</v>
      </c>
      <c r="D137" s="324" t="s">
        <v>438</v>
      </c>
      <c r="E137" s="324" t="s">
        <v>225</v>
      </c>
      <c r="F137" s="325">
        <f t="shared" si="21"/>
        <v>2000</v>
      </c>
      <c r="G137" s="372">
        <f t="shared" si="24"/>
        <v>0</v>
      </c>
      <c r="H137" s="1193"/>
      <c r="K137" s="373">
        <v>10.8</v>
      </c>
    </row>
    <row r="138" spans="1:11" ht="30" x14ac:dyDescent="0.25">
      <c r="A138" s="323">
        <f t="shared" si="25"/>
        <v>100</v>
      </c>
      <c r="B138" s="1207"/>
      <c r="C138" s="324" t="s">
        <v>439</v>
      </c>
      <c r="D138" s="324" t="s">
        <v>440</v>
      </c>
      <c r="E138" s="324" t="s">
        <v>244</v>
      </c>
      <c r="F138" s="325">
        <f t="shared" si="21"/>
        <v>1200</v>
      </c>
      <c r="G138" s="372">
        <f t="shared" si="24"/>
        <v>0</v>
      </c>
      <c r="H138" s="1193"/>
      <c r="K138" s="373">
        <v>6.3</v>
      </c>
    </row>
    <row r="139" spans="1:11" ht="30" x14ac:dyDescent="0.25">
      <c r="A139" s="336">
        <f t="shared" si="25"/>
        <v>101</v>
      </c>
      <c r="B139" s="1208"/>
      <c r="C139" s="338" t="s">
        <v>441</v>
      </c>
      <c r="D139" s="338" t="s">
        <v>440</v>
      </c>
      <c r="E139" s="338" t="s">
        <v>244</v>
      </c>
      <c r="F139" s="325">
        <f t="shared" si="21"/>
        <v>1200</v>
      </c>
      <c r="G139" s="375">
        <f>F139*G132</f>
        <v>0</v>
      </c>
      <c r="H139" s="1194"/>
      <c r="K139" s="373">
        <v>6.6</v>
      </c>
    </row>
    <row r="140" spans="1:11" x14ac:dyDescent="0.25">
      <c r="A140" s="376"/>
      <c r="B140" s="379"/>
      <c r="C140" s="394"/>
      <c r="D140" s="395" t="s">
        <v>442</v>
      </c>
      <c r="E140" s="394"/>
      <c r="F140" s="370" t="s">
        <v>346</v>
      </c>
      <c r="G140" s="371"/>
      <c r="H140" s="1192" t="s">
        <v>354</v>
      </c>
    </row>
    <row r="141" spans="1:11" x14ac:dyDescent="0.25">
      <c r="A141" s="323">
        <f>A139+1</f>
        <v>102</v>
      </c>
      <c r="B141" s="1198"/>
      <c r="C141" s="324" t="s">
        <v>443</v>
      </c>
      <c r="D141" s="324" t="s">
        <v>444</v>
      </c>
      <c r="E141" s="324" t="s">
        <v>225</v>
      </c>
      <c r="F141" s="325">
        <f t="shared" si="21"/>
        <v>4900</v>
      </c>
      <c r="G141" s="372">
        <f t="shared" ref="G141:G149" si="26">F141*$G$140</f>
        <v>0</v>
      </c>
      <c r="H141" s="1193"/>
      <c r="K141" s="373">
        <v>27.1</v>
      </c>
    </row>
    <row r="142" spans="1:11" x14ac:dyDescent="0.25">
      <c r="A142" s="323">
        <f t="shared" ref="A142:A143" si="27">A141+1</f>
        <v>103</v>
      </c>
      <c r="B142" s="1198"/>
      <c r="C142" s="324" t="s">
        <v>445</v>
      </c>
      <c r="D142" s="324" t="s">
        <v>446</v>
      </c>
      <c r="E142" s="324" t="s">
        <v>225</v>
      </c>
      <c r="F142" s="325">
        <f t="shared" si="21"/>
        <v>4900</v>
      </c>
      <c r="G142" s="372">
        <f t="shared" si="26"/>
        <v>0</v>
      </c>
      <c r="H142" s="1193"/>
      <c r="K142" s="373">
        <v>27.1</v>
      </c>
    </row>
    <row r="143" spans="1:11" x14ac:dyDescent="0.25">
      <c r="A143" s="323">
        <f t="shared" si="27"/>
        <v>104</v>
      </c>
      <c r="B143" s="1198"/>
      <c r="C143" s="324" t="s">
        <v>447</v>
      </c>
      <c r="D143" s="324" t="s">
        <v>448</v>
      </c>
      <c r="E143" s="324" t="s">
        <v>225</v>
      </c>
      <c r="F143" s="325">
        <f t="shared" si="21"/>
        <v>4700</v>
      </c>
      <c r="G143" s="372">
        <f t="shared" si="26"/>
        <v>0</v>
      </c>
      <c r="H143" s="1193"/>
      <c r="K143" s="373">
        <v>25.8</v>
      </c>
    </row>
    <row r="144" spans="1:11" x14ac:dyDescent="0.25">
      <c r="A144" s="380"/>
      <c r="B144" s="335"/>
      <c r="C144" s="372"/>
      <c r="D144" s="333" t="s">
        <v>235</v>
      </c>
      <c r="E144" s="335"/>
      <c r="F144" s="325">
        <f t="shared" si="21"/>
        <v>0</v>
      </c>
      <c r="G144" s="372"/>
      <c r="H144" s="1193"/>
      <c r="K144" s="373"/>
    </row>
    <row r="145" spans="1:11" x14ac:dyDescent="0.25">
      <c r="A145" s="323">
        <f>A143+1</f>
        <v>105</v>
      </c>
      <c r="B145" s="1198"/>
      <c r="C145" s="324" t="s">
        <v>449</v>
      </c>
      <c r="D145" s="324" t="s">
        <v>450</v>
      </c>
      <c r="E145" s="324" t="s">
        <v>225</v>
      </c>
      <c r="F145" s="325">
        <f t="shared" si="21"/>
        <v>1700</v>
      </c>
      <c r="G145" s="372">
        <f t="shared" si="26"/>
        <v>0</v>
      </c>
      <c r="H145" s="1193"/>
      <c r="K145" s="373">
        <v>9.4</v>
      </c>
    </row>
    <row r="146" spans="1:11" x14ac:dyDescent="0.25">
      <c r="A146" s="323">
        <f t="shared" ref="A146:A150" si="28">A145+1</f>
        <v>106</v>
      </c>
      <c r="B146" s="1198"/>
      <c r="C146" s="324" t="s">
        <v>451</v>
      </c>
      <c r="D146" s="324" t="s">
        <v>452</v>
      </c>
      <c r="E146" s="324" t="s">
        <v>225</v>
      </c>
      <c r="F146" s="325">
        <f t="shared" si="21"/>
        <v>1700</v>
      </c>
      <c r="G146" s="372">
        <f t="shared" si="26"/>
        <v>0</v>
      </c>
      <c r="H146" s="1193"/>
      <c r="K146" s="373">
        <v>9.4</v>
      </c>
    </row>
    <row r="147" spans="1:11" x14ac:dyDescent="0.25">
      <c r="A147" s="323">
        <f t="shared" si="28"/>
        <v>107</v>
      </c>
      <c r="B147" s="1198"/>
      <c r="C147" s="324" t="s">
        <v>453</v>
      </c>
      <c r="D147" s="324" t="s">
        <v>454</v>
      </c>
      <c r="E147" s="324" t="s">
        <v>225</v>
      </c>
      <c r="F147" s="325">
        <f t="shared" si="21"/>
        <v>1700</v>
      </c>
      <c r="G147" s="372">
        <f t="shared" si="26"/>
        <v>0</v>
      </c>
      <c r="H147" s="1193"/>
      <c r="K147" s="373">
        <v>9.4</v>
      </c>
    </row>
    <row r="148" spans="1:11" ht="30" x14ac:dyDescent="0.25">
      <c r="A148" s="323">
        <f t="shared" si="28"/>
        <v>108</v>
      </c>
      <c r="B148" s="1198"/>
      <c r="C148" s="324" t="s">
        <v>455</v>
      </c>
      <c r="D148" s="324" t="s">
        <v>456</v>
      </c>
      <c r="E148" s="324" t="s">
        <v>244</v>
      </c>
      <c r="F148" s="325">
        <f t="shared" si="21"/>
        <v>600</v>
      </c>
      <c r="G148" s="372">
        <f t="shared" si="26"/>
        <v>0</v>
      </c>
      <c r="H148" s="1193"/>
      <c r="K148" s="373">
        <v>3.4</v>
      </c>
    </row>
    <row r="149" spans="1:11" ht="30" x14ac:dyDescent="0.25">
      <c r="A149" s="323">
        <f t="shared" si="28"/>
        <v>109</v>
      </c>
      <c r="B149" s="1198"/>
      <c r="C149" s="324" t="s">
        <v>457</v>
      </c>
      <c r="D149" s="324" t="s">
        <v>458</v>
      </c>
      <c r="E149" s="324" t="s">
        <v>244</v>
      </c>
      <c r="F149" s="325">
        <f t="shared" si="21"/>
        <v>600</v>
      </c>
      <c r="G149" s="372">
        <f t="shared" si="26"/>
        <v>0</v>
      </c>
      <c r="H149" s="1193"/>
      <c r="K149" s="373">
        <v>3.4</v>
      </c>
    </row>
    <row r="150" spans="1:11" ht="30" x14ac:dyDescent="0.25">
      <c r="A150" s="336">
        <f t="shared" si="28"/>
        <v>110</v>
      </c>
      <c r="B150" s="1199"/>
      <c r="C150" s="338" t="s">
        <v>459</v>
      </c>
      <c r="D150" s="338" t="s">
        <v>460</v>
      </c>
      <c r="E150" s="338" t="s">
        <v>244</v>
      </c>
      <c r="F150" s="325">
        <f t="shared" si="21"/>
        <v>600</v>
      </c>
      <c r="G150" s="375">
        <f>F150*G140</f>
        <v>0</v>
      </c>
      <c r="H150" s="1194"/>
      <c r="K150" s="373">
        <v>3.4</v>
      </c>
    </row>
    <row r="151" spans="1:11" x14ac:dyDescent="0.25">
      <c r="A151" s="376"/>
      <c r="B151" s="379"/>
      <c r="C151" s="378"/>
      <c r="D151" s="395" t="s">
        <v>461</v>
      </c>
      <c r="E151" s="379"/>
      <c r="F151" s="370" t="s">
        <v>346</v>
      </c>
      <c r="G151" s="371"/>
      <c r="H151" s="1192" t="s">
        <v>354</v>
      </c>
    </row>
    <row r="152" spans="1:11" x14ac:dyDescent="0.25">
      <c r="A152" s="323">
        <f>A150+1</f>
        <v>111</v>
      </c>
      <c r="B152" s="1207"/>
      <c r="C152" s="324" t="s">
        <v>462</v>
      </c>
      <c r="D152" s="324" t="s">
        <v>463</v>
      </c>
      <c r="E152" s="324" t="s">
        <v>225</v>
      </c>
      <c r="F152" s="325">
        <f t="shared" si="21"/>
        <v>6000</v>
      </c>
      <c r="G152" s="372">
        <f t="shared" ref="G152:G163" si="29">F152*$G$151</f>
        <v>0</v>
      </c>
      <c r="H152" s="1193"/>
      <c r="K152" s="373">
        <v>32.799999999999997</v>
      </c>
    </row>
    <row r="153" spans="1:11" x14ac:dyDescent="0.25">
      <c r="A153" s="323">
        <f t="shared" ref="A153:A155" si="30">A152+1</f>
        <v>112</v>
      </c>
      <c r="B153" s="1207"/>
      <c r="C153" s="324" t="s">
        <v>464</v>
      </c>
      <c r="D153" s="324" t="s">
        <v>465</v>
      </c>
      <c r="E153" s="324" t="s">
        <v>225</v>
      </c>
      <c r="F153" s="325">
        <f t="shared" si="21"/>
        <v>5400</v>
      </c>
      <c r="G153" s="372">
        <f t="shared" si="29"/>
        <v>0</v>
      </c>
      <c r="H153" s="1193"/>
      <c r="K153" s="373">
        <v>29.8</v>
      </c>
    </row>
    <row r="154" spans="1:11" x14ac:dyDescent="0.25">
      <c r="A154" s="323">
        <f t="shared" si="30"/>
        <v>113</v>
      </c>
      <c r="B154" s="1207"/>
      <c r="C154" s="324" t="s">
        <v>466</v>
      </c>
      <c r="D154" s="324" t="s">
        <v>467</v>
      </c>
      <c r="E154" s="324" t="s">
        <v>225</v>
      </c>
      <c r="F154" s="325">
        <f t="shared" si="21"/>
        <v>5400</v>
      </c>
      <c r="G154" s="372">
        <f t="shared" si="29"/>
        <v>0</v>
      </c>
      <c r="H154" s="1193"/>
      <c r="K154" s="373">
        <v>29.8</v>
      </c>
    </row>
    <row r="155" spans="1:11" x14ac:dyDescent="0.25">
      <c r="A155" s="323">
        <f t="shared" si="30"/>
        <v>114</v>
      </c>
      <c r="B155" s="1207"/>
      <c r="C155" s="324" t="s">
        <v>468</v>
      </c>
      <c r="D155" s="324" t="s">
        <v>469</v>
      </c>
      <c r="E155" s="324" t="s">
        <v>225</v>
      </c>
      <c r="F155" s="325">
        <f t="shared" si="21"/>
        <v>5200</v>
      </c>
      <c r="G155" s="372">
        <f t="shared" si="29"/>
        <v>0</v>
      </c>
      <c r="H155" s="1193"/>
      <c r="K155" s="373">
        <v>28.4</v>
      </c>
    </row>
    <row r="156" spans="1:11" x14ac:dyDescent="0.25">
      <c r="A156" s="380"/>
      <c r="B156" s="335"/>
      <c r="C156" s="372"/>
      <c r="D156" s="333" t="s">
        <v>235</v>
      </c>
      <c r="E156" s="335"/>
      <c r="F156" s="325">
        <f t="shared" si="21"/>
        <v>0</v>
      </c>
      <c r="G156" s="372"/>
      <c r="H156" s="1193"/>
      <c r="K156" s="373"/>
    </row>
    <row r="157" spans="1:11" x14ac:dyDescent="0.25">
      <c r="A157" s="323">
        <f>A155+1</f>
        <v>115</v>
      </c>
      <c r="B157" s="1207"/>
      <c r="C157" s="324" t="s">
        <v>470</v>
      </c>
      <c r="D157" s="324" t="s">
        <v>471</v>
      </c>
      <c r="E157" s="324" t="s">
        <v>225</v>
      </c>
      <c r="F157" s="325">
        <f t="shared" si="21"/>
        <v>2500</v>
      </c>
      <c r="G157" s="372">
        <f t="shared" si="29"/>
        <v>0</v>
      </c>
      <c r="H157" s="1193"/>
      <c r="K157" s="373">
        <v>13.8</v>
      </c>
    </row>
    <row r="158" spans="1:11" x14ac:dyDescent="0.25">
      <c r="A158" s="323">
        <f t="shared" ref="A158:A164" si="31">A157+1</f>
        <v>116</v>
      </c>
      <c r="B158" s="1207"/>
      <c r="C158" s="324" t="s">
        <v>472</v>
      </c>
      <c r="D158" s="324" t="s">
        <v>473</v>
      </c>
      <c r="E158" s="324" t="s">
        <v>225</v>
      </c>
      <c r="F158" s="325">
        <f t="shared" si="21"/>
        <v>2300</v>
      </c>
      <c r="G158" s="372">
        <f t="shared" si="29"/>
        <v>0</v>
      </c>
      <c r="H158" s="1193"/>
      <c r="K158" s="373">
        <v>12.7</v>
      </c>
    </row>
    <row r="159" spans="1:11" x14ac:dyDescent="0.25">
      <c r="A159" s="323">
        <f t="shared" si="31"/>
        <v>117</v>
      </c>
      <c r="B159" s="1207"/>
      <c r="C159" s="324" t="s">
        <v>474</v>
      </c>
      <c r="D159" s="324" t="s">
        <v>475</v>
      </c>
      <c r="E159" s="324" t="s">
        <v>225</v>
      </c>
      <c r="F159" s="325">
        <f t="shared" si="21"/>
        <v>2500</v>
      </c>
      <c r="G159" s="372">
        <f t="shared" si="29"/>
        <v>0</v>
      </c>
      <c r="H159" s="1193"/>
      <c r="K159" s="373">
        <v>13.8</v>
      </c>
    </row>
    <row r="160" spans="1:11" x14ac:dyDescent="0.25">
      <c r="A160" s="323">
        <f t="shared" si="31"/>
        <v>118</v>
      </c>
      <c r="B160" s="1207"/>
      <c r="C160" s="324" t="s">
        <v>476</v>
      </c>
      <c r="D160" s="324" t="s">
        <v>373</v>
      </c>
      <c r="E160" s="324" t="s">
        <v>225</v>
      </c>
      <c r="F160" s="325">
        <f t="shared" si="21"/>
        <v>2500</v>
      </c>
      <c r="G160" s="372">
        <f t="shared" si="29"/>
        <v>0</v>
      </c>
      <c r="H160" s="1193"/>
      <c r="K160" s="373">
        <v>13.8</v>
      </c>
    </row>
    <row r="161" spans="1:25" ht="30" x14ac:dyDescent="0.25">
      <c r="A161" s="323">
        <f t="shared" si="31"/>
        <v>119</v>
      </c>
      <c r="B161" s="1207"/>
      <c r="C161" s="324" t="s">
        <v>477</v>
      </c>
      <c r="D161" s="324" t="s">
        <v>478</v>
      </c>
      <c r="E161" s="324" t="s">
        <v>244</v>
      </c>
      <c r="F161" s="325">
        <f t="shared" si="21"/>
        <v>1200</v>
      </c>
      <c r="G161" s="372">
        <f t="shared" si="29"/>
        <v>0</v>
      </c>
      <c r="H161" s="1193"/>
      <c r="K161" s="373">
        <v>6.8</v>
      </c>
    </row>
    <row r="162" spans="1:25" ht="30" x14ac:dyDescent="0.25">
      <c r="A162" s="323">
        <f t="shared" si="31"/>
        <v>120</v>
      </c>
      <c r="B162" s="1207"/>
      <c r="C162" s="324" t="s">
        <v>479</v>
      </c>
      <c r="D162" s="324" t="s">
        <v>480</v>
      </c>
      <c r="E162" s="324" t="s">
        <v>244</v>
      </c>
      <c r="F162" s="325">
        <f t="shared" si="21"/>
        <v>1100</v>
      </c>
      <c r="G162" s="372">
        <f t="shared" si="29"/>
        <v>0</v>
      </c>
      <c r="H162" s="1193"/>
      <c r="K162" s="373">
        <v>5.8</v>
      </c>
    </row>
    <row r="163" spans="1:25" ht="30" x14ac:dyDescent="0.25">
      <c r="A163" s="323">
        <f t="shared" si="31"/>
        <v>121</v>
      </c>
      <c r="B163" s="1207"/>
      <c r="C163" s="324" t="s">
        <v>481</v>
      </c>
      <c r="D163" s="324" t="s">
        <v>482</v>
      </c>
      <c r="E163" s="324" t="s">
        <v>244</v>
      </c>
      <c r="F163" s="325">
        <f t="shared" si="21"/>
        <v>1200</v>
      </c>
      <c r="G163" s="372">
        <f t="shared" si="29"/>
        <v>0</v>
      </c>
      <c r="H163" s="1193"/>
      <c r="K163" s="373">
        <v>6.8</v>
      </c>
    </row>
    <row r="164" spans="1:25" ht="30" x14ac:dyDescent="0.25">
      <c r="A164" s="336">
        <f t="shared" si="31"/>
        <v>122</v>
      </c>
      <c r="B164" s="1208"/>
      <c r="C164" s="338" t="s">
        <v>483</v>
      </c>
      <c r="D164" s="338" t="s">
        <v>484</v>
      </c>
      <c r="E164" s="338" t="s">
        <v>244</v>
      </c>
      <c r="F164" s="325">
        <f t="shared" si="21"/>
        <v>1200</v>
      </c>
      <c r="G164" s="375">
        <f>F164*G151</f>
        <v>0</v>
      </c>
      <c r="H164" s="1194"/>
      <c r="J164" s="130"/>
      <c r="K164" s="373">
        <v>6.8</v>
      </c>
      <c r="L164" s="130"/>
      <c r="M164" s="130"/>
      <c r="N164" s="130"/>
      <c r="O164" s="130"/>
      <c r="P164" s="130"/>
      <c r="Q164" s="396"/>
      <c r="R164" s="396"/>
      <c r="S164" s="396"/>
      <c r="T164" s="396"/>
      <c r="U164" s="396"/>
      <c r="V164" s="396"/>
      <c r="W164" s="396"/>
      <c r="X164" s="396"/>
      <c r="Y164" s="396"/>
    </row>
    <row r="165" spans="1:25" x14ac:dyDescent="0.25">
      <c r="A165" s="376"/>
      <c r="B165" s="379"/>
      <c r="C165" s="378"/>
      <c r="D165" s="319" t="s">
        <v>485</v>
      </c>
      <c r="E165" s="379"/>
      <c r="F165" s="370" t="s">
        <v>346</v>
      </c>
      <c r="G165" s="371"/>
      <c r="H165" s="1192" t="s">
        <v>486</v>
      </c>
      <c r="J165" s="130"/>
      <c r="L165" s="130"/>
      <c r="M165" s="130"/>
      <c r="N165" s="130"/>
      <c r="O165" s="130"/>
      <c r="P165" s="130"/>
      <c r="Q165" s="396"/>
      <c r="R165" s="396"/>
      <c r="S165" s="396"/>
      <c r="T165" s="396"/>
      <c r="U165" s="396"/>
      <c r="V165" s="396"/>
      <c r="W165" s="396"/>
      <c r="X165" s="396"/>
      <c r="Y165" s="396"/>
    </row>
    <row r="166" spans="1:25" ht="30" x14ac:dyDescent="0.25">
      <c r="A166" s="323">
        <f>A164+1</f>
        <v>123</v>
      </c>
      <c r="B166" s="1207"/>
      <c r="C166" s="324" t="s">
        <v>487</v>
      </c>
      <c r="D166" s="324" t="s">
        <v>488</v>
      </c>
      <c r="E166" s="324" t="s">
        <v>225</v>
      </c>
      <c r="F166" s="325">
        <f t="shared" si="21"/>
        <v>6000</v>
      </c>
      <c r="G166" s="372">
        <f t="shared" ref="G166:G201" si="32">F166*$G$165</f>
        <v>0</v>
      </c>
      <c r="H166" s="1193"/>
      <c r="J166" s="130"/>
      <c r="K166" s="373">
        <v>33</v>
      </c>
      <c r="L166" s="130"/>
      <c r="M166" s="130"/>
      <c r="N166" s="130"/>
      <c r="O166" s="130"/>
      <c r="P166" s="130"/>
      <c r="Q166" s="396"/>
      <c r="R166" s="396"/>
      <c r="S166" s="396"/>
      <c r="T166" s="396"/>
      <c r="U166" s="396"/>
      <c r="V166" s="396"/>
      <c r="W166" s="396"/>
      <c r="X166" s="396"/>
      <c r="Y166" s="396"/>
    </row>
    <row r="167" spans="1:25" ht="30" x14ac:dyDescent="0.25">
      <c r="A167" s="323">
        <f t="shared" ref="A167:A171" si="33">A166+1</f>
        <v>124</v>
      </c>
      <c r="B167" s="1207"/>
      <c r="C167" s="324" t="s">
        <v>489</v>
      </c>
      <c r="D167" s="324" t="s">
        <v>490</v>
      </c>
      <c r="E167" s="324" t="s">
        <v>225</v>
      </c>
      <c r="F167" s="325">
        <f t="shared" si="21"/>
        <v>6000</v>
      </c>
      <c r="G167" s="372">
        <f t="shared" si="32"/>
        <v>0</v>
      </c>
      <c r="H167" s="1193"/>
      <c r="J167" s="130"/>
      <c r="K167" s="373">
        <v>33</v>
      </c>
      <c r="L167" s="130"/>
      <c r="M167" s="130"/>
      <c r="N167" s="130"/>
      <c r="O167" s="130"/>
      <c r="P167" s="130"/>
      <c r="Q167" s="396"/>
      <c r="R167" s="396"/>
      <c r="S167" s="396"/>
      <c r="T167" s="396"/>
      <c r="U167" s="396"/>
      <c r="V167" s="396"/>
      <c r="W167" s="396"/>
      <c r="X167" s="396"/>
      <c r="Y167" s="396"/>
    </row>
    <row r="168" spans="1:25" x14ac:dyDescent="0.25">
      <c r="A168" s="323">
        <f t="shared" si="33"/>
        <v>125</v>
      </c>
      <c r="B168" s="1207"/>
      <c r="C168" s="324" t="s">
        <v>491</v>
      </c>
      <c r="D168" s="324" t="s">
        <v>492</v>
      </c>
      <c r="E168" s="324" t="s">
        <v>225</v>
      </c>
      <c r="F168" s="325">
        <f t="shared" si="21"/>
        <v>6000</v>
      </c>
      <c r="G168" s="372">
        <f t="shared" si="32"/>
        <v>0</v>
      </c>
      <c r="H168" s="1193"/>
      <c r="J168" s="130"/>
      <c r="K168" s="373">
        <v>33</v>
      </c>
      <c r="L168" s="130"/>
      <c r="M168" s="130"/>
      <c r="N168" s="130"/>
      <c r="O168" s="130"/>
      <c r="P168" s="130"/>
      <c r="Q168" s="396"/>
      <c r="R168" s="396"/>
      <c r="S168" s="396"/>
      <c r="T168" s="396"/>
      <c r="U168" s="396"/>
      <c r="V168" s="396"/>
      <c r="W168" s="396"/>
      <c r="X168" s="396"/>
      <c r="Y168" s="396"/>
    </row>
    <row r="169" spans="1:25" ht="30" x14ac:dyDescent="0.25">
      <c r="A169" s="323">
        <f t="shared" si="33"/>
        <v>126</v>
      </c>
      <c r="B169" s="1207"/>
      <c r="C169" s="324" t="s">
        <v>493</v>
      </c>
      <c r="D169" s="324" t="s">
        <v>494</v>
      </c>
      <c r="E169" s="324" t="s">
        <v>225</v>
      </c>
      <c r="F169" s="325">
        <f t="shared" si="21"/>
        <v>6000</v>
      </c>
      <c r="G169" s="372">
        <f t="shared" si="32"/>
        <v>0</v>
      </c>
      <c r="H169" s="1193"/>
      <c r="J169" s="130"/>
      <c r="K169" s="373">
        <v>33</v>
      </c>
      <c r="L169" s="130"/>
      <c r="M169" s="130"/>
      <c r="N169" s="130"/>
      <c r="O169" s="130"/>
      <c r="P169" s="130"/>
      <c r="Q169" s="396"/>
      <c r="R169" s="396"/>
      <c r="S169" s="396"/>
      <c r="T169" s="396"/>
      <c r="U169" s="396"/>
      <c r="V169" s="396"/>
      <c r="W169" s="396"/>
      <c r="X169" s="396"/>
      <c r="Y169" s="396"/>
    </row>
    <row r="170" spans="1:25" ht="30" x14ac:dyDescent="0.25">
      <c r="A170" s="323">
        <f t="shared" si="33"/>
        <v>127</v>
      </c>
      <c r="B170" s="1207"/>
      <c r="C170" s="324" t="s">
        <v>495</v>
      </c>
      <c r="D170" s="324" t="s">
        <v>496</v>
      </c>
      <c r="E170" s="324" t="s">
        <v>225</v>
      </c>
      <c r="F170" s="325">
        <f t="shared" si="21"/>
        <v>6000</v>
      </c>
      <c r="G170" s="372">
        <f t="shared" si="32"/>
        <v>0</v>
      </c>
      <c r="H170" s="1193"/>
      <c r="J170" s="130"/>
      <c r="K170" s="373">
        <v>33</v>
      </c>
      <c r="L170" s="130"/>
      <c r="M170" s="130"/>
      <c r="N170" s="130"/>
      <c r="O170" s="130"/>
      <c r="P170" s="130"/>
      <c r="Q170" s="396"/>
      <c r="R170" s="396"/>
      <c r="S170" s="396"/>
      <c r="T170" s="396"/>
      <c r="U170" s="396"/>
      <c r="V170" s="396"/>
      <c r="W170" s="396"/>
      <c r="X170" s="396"/>
      <c r="Y170" s="396"/>
    </row>
    <row r="171" spans="1:25" ht="30" x14ac:dyDescent="0.25">
      <c r="A171" s="323">
        <f t="shared" si="33"/>
        <v>128</v>
      </c>
      <c r="B171" s="1207"/>
      <c r="C171" s="324" t="s">
        <v>497</v>
      </c>
      <c r="D171" s="324" t="s">
        <v>498</v>
      </c>
      <c r="E171" s="324" t="s">
        <v>225</v>
      </c>
      <c r="F171" s="325">
        <f t="shared" si="21"/>
        <v>6000</v>
      </c>
      <c r="G171" s="372">
        <f t="shared" si="32"/>
        <v>0</v>
      </c>
      <c r="H171" s="1193"/>
      <c r="J171" s="130"/>
      <c r="K171" s="373">
        <v>33</v>
      </c>
      <c r="L171" s="130"/>
      <c r="M171" s="130"/>
      <c r="N171" s="130"/>
      <c r="O171" s="130"/>
      <c r="P171" s="130"/>
      <c r="Q171" s="396"/>
      <c r="R171" s="396"/>
      <c r="S171" s="396"/>
      <c r="T171" s="396"/>
      <c r="U171" s="396"/>
      <c r="V171" s="396"/>
      <c r="W171" s="396"/>
      <c r="X171" s="396"/>
      <c r="Y171" s="396"/>
    </row>
    <row r="172" spans="1:25" x14ac:dyDescent="0.25">
      <c r="A172" s="380"/>
      <c r="B172" s="335"/>
      <c r="C172" s="372"/>
      <c r="D172" s="329" t="s">
        <v>499</v>
      </c>
      <c r="E172" s="335"/>
      <c r="F172" s="325"/>
      <c r="G172" s="372"/>
      <c r="H172" s="1193"/>
      <c r="J172" s="130"/>
      <c r="K172" s="373"/>
      <c r="L172" s="130"/>
      <c r="M172" s="130"/>
      <c r="N172" s="130"/>
      <c r="O172" s="130"/>
      <c r="P172" s="130"/>
      <c r="Q172" s="396"/>
      <c r="R172" s="396"/>
      <c r="S172" s="396"/>
      <c r="T172" s="396"/>
      <c r="U172" s="396"/>
      <c r="V172" s="396"/>
      <c r="W172" s="396"/>
      <c r="X172" s="396"/>
      <c r="Y172" s="396"/>
    </row>
    <row r="173" spans="1:25" x14ac:dyDescent="0.25">
      <c r="A173" s="323">
        <f>A171+1</f>
        <v>129</v>
      </c>
      <c r="B173" s="1207"/>
      <c r="C173" s="324" t="s">
        <v>500</v>
      </c>
      <c r="D173" s="324" t="s">
        <v>488</v>
      </c>
      <c r="E173" s="324" t="s">
        <v>225</v>
      </c>
      <c r="F173" s="397">
        <v>7000</v>
      </c>
      <c r="G173" s="372">
        <f t="shared" si="32"/>
        <v>0</v>
      </c>
      <c r="H173" s="1193"/>
      <c r="J173" s="130"/>
      <c r="K173" s="373">
        <v>25.2</v>
      </c>
      <c r="L173" s="130"/>
      <c r="M173" s="130"/>
      <c r="N173" s="130"/>
      <c r="O173" s="130"/>
      <c r="P173" s="130"/>
      <c r="Q173" s="396"/>
      <c r="R173" s="396"/>
      <c r="S173" s="396"/>
      <c r="T173" s="396"/>
      <c r="U173" s="396"/>
      <c r="V173" s="396"/>
      <c r="W173" s="396"/>
      <c r="X173" s="396"/>
      <c r="Y173" s="396"/>
    </row>
    <row r="174" spans="1:25" x14ac:dyDescent="0.25">
      <c r="A174" s="323">
        <f t="shared" ref="A174:A178" si="34">A173+1</f>
        <v>130</v>
      </c>
      <c r="B174" s="1207"/>
      <c r="C174" s="324" t="s">
        <v>501</v>
      </c>
      <c r="D174" s="324" t="s">
        <v>490</v>
      </c>
      <c r="E174" s="324" t="s">
        <v>225</v>
      </c>
      <c r="F174" s="397">
        <v>7000</v>
      </c>
      <c r="G174" s="372">
        <f t="shared" si="32"/>
        <v>0</v>
      </c>
      <c r="H174" s="1193"/>
      <c r="J174" s="130"/>
      <c r="K174" s="373">
        <v>25.2</v>
      </c>
      <c r="L174" s="130"/>
      <c r="M174" s="130"/>
      <c r="N174" s="130"/>
      <c r="O174" s="130"/>
      <c r="P174" s="130"/>
      <c r="Q174" s="396"/>
      <c r="R174" s="396"/>
      <c r="S174" s="396"/>
      <c r="T174" s="396"/>
      <c r="U174" s="396"/>
      <c r="V174" s="396"/>
      <c r="W174" s="396"/>
      <c r="X174" s="396"/>
      <c r="Y174" s="396"/>
    </row>
    <row r="175" spans="1:25" x14ac:dyDescent="0.25">
      <c r="A175" s="323">
        <f t="shared" si="34"/>
        <v>131</v>
      </c>
      <c r="B175" s="1207"/>
      <c r="C175" s="324" t="s">
        <v>502</v>
      </c>
      <c r="D175" s="324" t="s">
        <v>492</v>
      </c>
      <c r="E175" s="324" t="s">
        <v>225</v>
      </c>
      <c r="F175" s="397">
        <v>7000</v>
      </c>
      <c r="G175" s="372">
        <f t="shared" si="32"/>
        <v>0</v>
      </c>
      <c r="H175" s="1193"/>
      <c r="J175" s="130"/>
      <c r="K175" s="373">
        <v>23.7</v>
      </c>
      <c r="L175" s="130"/>
      <c r="M175" s="130"/>
      <c r="N175" s="130"/>
      <c r="O175" s="130"/>
      <c r="P175" s="130"/>
      <c r="Q175" s="396"/>
      <c r="R175" s="396"/>
      <c r="S175" s="396"/>
      <c r="T175" s="396"/>
      <c r="U175" s="396"/>
      <c r="V175" s="396"/>
      <c r="W175" s="396"/>
      <c r="X175" s="396"/>
      <c r="Y175" s="396"/>
    </row>
    <row r="176" spans="1:25" ht="30" x14ac:dyDescent="0.25">
      <c r="A176" s="323">
        <f t="shared" si="34"/>
        <v>132</v>
      </c>
      <c r="B176" s="1207"/>
      <c r="C176" s="324" t="s">
        <v>503</v>
      </c>
      <c r="D176" s="324" t="s">
        <v>494</v>
      </c>
      <c r="E176" s="324" t="s">
        <v>225</v>
      </c>
      <c r="F176" s="397">
        <v>7000</v>
      </c>
      <c r="G176" s="372">
        <f t="shared" si="32"/>
        <v>0</v>
      </c>
      <c r="H176" s="1193"/>
      <c r="J176" s="130"/>
      <c r="K176" s="373">
        <v>23.7</v>
      </c>
      <c r="L176" s="130"/>
      <c r="M176" s="130"/>
      <c r="N176" s="130"/>
      <c r="O176" s="130"/>
      <c r="P176" s="130"/>
      <c r="Q176" s="396"/>
      <c r="R176" s="396"/>
      <c r="S176" s="396"/>
      <c r="T176" s="396"/>
      <c r="U176" s="396"/>
      <c r="V176" s="396"/>
      <c r="W176" s="396"/>
      <c r="X176" s="396"/>
      <c r="Y176" s="396"/>
    </row>
    <row r="177" spans="1:25" x14ac:dyDescent="0.25">
      <c r="A177" s="323">
        <f t="shared" si="34"/>
        <v>133</v>
      </c>
      <c r="B177" s="1207"/>
      <c r="C177" s="324" t="s">
        <v>504</v>
      </c>
      <c r="D177" s="324" t="s">
        <v>496</v>
      </c>
      <c r="E177" s="324" t="s">
        <v>225</v>
      </c>
      <c r="F177" s="397">
        <v>7000</v>
      </c>
      <c r="G177" s="372">
        <f t="shared" si="32"/>
        <v>0</v>
      </c>
      <c r="H177" s="1193"/>
      <c r="J177" s="130"/>
      <c r="K177" s="373">
        <v>23.7</v>
      </c>
      <c r="L177" s="130"/>
      <c r="M177" s="130"/>
      <c r="N177" s="130"/>
      <c r="O177" s="130"/>
      <c r="P177" s="130"/>
      <c r="Q177" s="396"/>
      <c r="R177" s="396"/>
      <c r="S177" s="396"/>
      <c r="T177" s="396"/>
      <c r="U177" s="396"/>
      <c r="V177" s="396"/>
      <c r="W177" s="396"/>
      <c r="X177" s="396"/>
      <c r="Y177" s="396"/>
    </row>
    <row r="178" spans="1:25" ht="30" x14ac:dyDescent="0.25">
      <c r="A178" s="323">
        <f t="shared" si="34"/>
        <v>134</v>
      </c>
      <c r="B178" s="1207"/>
      <c r="C178" s="324" t="s">
        <v>505</v>
      </c>
      <c r="D178" s="324" t="s">
        <v>498</v>
      </c>
      <c r="E178" s="324" t="s">
        <v>225</v>
      </c>
      <c r="F178" s="397">
        <v>7000</v>
      </c>
      <c r="G178" s="372">
        <f t="shared" si="32"/>
        <v>0</v>
      </c>
      <c r="H178" s="1193"/>
      <c r="J178" s="130"/>
      <c r="K178" s="373">
        <v>25.2</v>
      </c>
      <c r="L178" s="130"/>
      <c r="M178" s="130"/>
      <c r="N178" s="130"/>
      <c r="O178" s="130"/>
      <c r="P178" s="130"/>
      <c r="Q178" s="396"/>
      <c r="R178" s="396"/>
      <c r="S178" s="396"/>
      <c r="T178" s="396"/>
      <c r="U178" s="396"/>
      <c r="V178" s="396"/>
      <c r="W178" s="396"/>
      <c r="X178" s="396"/>
      <c r="Y178" s="396"/>
    </row>
    <row r="179" spans="1:25" x14ac:dyDescent="0.25">
      <c r="A179" s="380"/>
      <c r="B179" s="335"/>
      <c r="C179" s="372"/>
      <c r="D179" s="329" t="s">
        <v>506</v>
      </c>
      <c r="E179" s="335"/>
      <c r="F179" s="325"/>
      <c r="G179" s="372"/>
      <c r="H179" s="1193"/>
      <c r="J179" s="130"/>
      <c r="K179" s="373"/>
      <c r="L179" s="130"/>
      <c r="M179" s="130"/>
      <c r="N179" s="130"/>
      <c r="O179" s="64"/>
      <c r="P179" s="130"/>
      <c r="Q179" s="396"/>
      <c r="R179" s="396"/>
      <c r="S179" s="396"/>
      <c r="T179" s="396"/>
      <c r="U179" s="396"/>
      <c r="V179" s="396"/>
      <c r="W179" s="396"/>
      <c r="X179" s="396"/>
      <c r="Y179" s="396"/>
    </row>
    <row r="180" spans="1:25" x14ac:dyDescent="0.25">
      <c r="A180" s="323">
        <f>A178+1</f>
        <v>135</v>
      </c>
      <c r="B180" s="1207"/>
      <c r="C180" s="324" t="s">
        <v>507</v>
      </c>
      <c r="D180" s="324" t="s">
        <v>488</v>
      </c>
      <c r="E180" s="324" t="s">
        <v>225</v>
      </c>
      <c r="F180" s="325">
        <f t="shared" ref="F180:F202" si="35">ROUND((K180*100.29)+(K180*102.88)*80%,-2)</f>
        <v>4700</v>
      </c>
      <c r="G180" s="372">
        <f t="shared" si="32"/>
        <v>0</v>
      </c>
      <c r="H180" s="1193"/>
      <c r="J180" s="130"/>
      <c r="K180" s="373">
        <v>25.523999999999997</v>
      </c>
      <c r="L180" s="130"/>
      <c r="M180" s="130"/>
      <c r="N180" s="130"/>
      <c r="O180" s="398">
        <v>45131</v>
      </c>
      <c r="P180" s="398">
        <f>O180+56</f>
        <v>45187</v>
      </c>
      <c r="Q180" s="396"/>
      <c r="R180" s="396"/>
      <c r="S180" s="396"/>
      <c r="T180" s="396"/>
      <c r="U180" s="396"/>
      <c r="V180" s="396"/>
      <c r="W180" s="396"/>
      <c r="X180" s="396"/>
      <c r="Y180" s="396"/>
    </row>
    <row r="181" spans="1:25" x14ac:dyDescent="0.25">
      <c r="A181" s="323">
        <f t="shared" ref="A181:A183" si="36">A180+1</f>
        <v>136</v>
      </c>
      <c r="B181" s="1207"/>
      <c r="C181" s="324" t="s">
        <v>508</v>
      </c>
      <c r="D181" s="324" t="s">
        <v>490</v>
      </c>
      <c r="E181" s="324" t="s">
        <v>225</v>
      </c>
      <c r="F181" s="325">
        <f t="shared" si="35"/>
        <v>4700</v>
      </c>
      <c r="G181" s="372">
        <f t="shared" si="32"/>
        <v>0</v>
      </c>
      <c r="H181" s="1193"/>
      <c r="J181" s="130"/>
      <c r="K181" s="373">
        <v>25.523999999999997</v>
      </c>
      <c r="L181" s="130"/>
      <c r="M181" s="130"/>
      <c r="N181" s="130"/>
      <c r="O181" s="130"/>
      <c r="P181" s="130"/>
      <c r="Q181" s="396"/>
      <c r="R181" s="396"/>
      <c r="S181" s="396"/>
      <c r="T181" s="396"/>
      <c r="U181" s="396"/>
      <c r="V181" s="396"/>
      <c r="W181" s="396"/>
      <c r="X181" s="396"/>
      <c r="Y181" s="396"/>
    </row>
    <row r="182" spans="1:25" x14ac:dyDescent="0.25">
      <c r="A182" s="323">
        <f t="shared" si="36"/>
        <v>137</v>
      </c>
      <c r="B182" s="1207"/>
      <c r="C182" s="324" t="s">
        <v>509</v>
      </c>
      <c r="D182" s="324" t="s">
        <v>492</v>
      </c>
      <c r="E182" s="324" t="s">
        <v>225</v>
      </c>
      <c r="F182" s="325">
        <f t="shared" si="35"/>
        <v>4700</v>
      </c>
      <c r="G182" s="372">
        <f t="shared" si="32"/>
        <v>0</v>
      </c>
      <c r="H182" s="1193"/>
      <c r="J182" s="130"/>
      <c r="K182" s="373">
        <v>25.523999999999997</v>
      </c>
      <c r="L182" s="130"/>
      <c r="M182" s="130"/>
      <c r="N182" s="130"/>
      <c r="O182" s="130"/>
      <c r="P182" s="130"/>
      <c r="Q182" s="396"/>
      <c r="R182" s="396"/>
      <c r="S182" s="396"/>
      <c r="T182" s="396"/>
      <c r="U182" s="396"/>
      <c r="V182" s="396"/>
      <c r="W182" s="396"/>
      <c r="X182" s="396"/>
      <c r="Y182" s="396"/>
    </row>
    <row r="183" spans="1:25" x14ac:dyDescent="0.25">
      <c r="A183" s="323">
        <f t="shared" si="36"/>
        <v>138</v>
      </c>
      <c r="B183" s="1207"/>
      <c r="C183" s="324" t="s">
        <v>510</v>
      </c>
      <c r="D183" s="324" t="s">
        <v>496</v>
      </c>
      <c r="E183" s="324" t="s">
        <v>225</v>
      </c>
      <c r="F183" s="325">
        <f t="shared" si="35"/>
        <v>4700</v>
      </c>
      <c r="G183" s="372">
        <f t="shared" si="32"/>
        <v>0</v>
      </c>
      <c r="H183" s="1193"/>
      <c r="J183" s="130"/>
      <c r="K183" s="373">
        <v>25.523999999999997</v>
      </c>
      <c r="L183" s="130"/>
      <c r="M183" s="130"/>
      <c r="N183" s="130"/>
      <c r="O183" s="130"/>
      <c r="P183" s="130"/>
      <c r="Q183" s="396"/>
      <c r="R183" s="396"/>
      <c r="S183" s="396"/>
      <c r="T183" s="396"/>
      <c r="U183" s="396"/>
      <c r="V183" s="396"/>
      <c r="W183" s="396"/>
      <c r="X183" s="396"/>
      <c r="Y183" s="396"/>
    </row>
    <row r="184" spans="1:25" x14ac:dyDescent="0.25">
      <c r="A184" s="380"/>
      <c r="B184" s="335"/>
      <c r="C184" s="372"/>
      <c r="D184" s="329" t="s">
        <v>511</v>
      </c>
      <c r="E184" s="335"/>
      <c r="F184" s="325"/>
      <c r="G184" s="372"/>
      <c r="H184" s="1193"/>
      <c r="J184" s="130"/>
      <c r="K184" s="373"/>
      <c r="L184" s="130"/>
      <c r="M184" s="130"/>
      <c r="N184" s="130"/>
      <c r="O184" s="130"/>
      <c r="P184" s="130"/>
      <c r="Q184" s="396"/>
      <c r="R184" s="396"/>
      <c r="S184" s="396"/>
      <c r="T184" s="396"/>
      <c r="U184" s="396"/>
      <c r="V184" s="396"/>
      <c r="W184" s="396"/>
      <c r="X184" s="396"/>
      <c r="Y184" s="396"/>
    </row>
    <row r="185" spans="1:25" x14ac:dyDescent="0.25">
      <c r="A185" s="323">
        <f>A183+1</f>
        <v>139</v>
      </c>
      <c r="B185" s="1207"/>
      <c r="C185" s="324" t="s">
        <v>512</v>
      </c>
      <c r="D185" s="324" t="s">
        <v>496</v>
      </c>
      <c r="E185" s="324" t="s">
        <v>225</v>
      </c>
      <c r="F185" s="325">
        <f t="shared" si="35"/>
        <v>9000</v>
      </c>
      <c r="G185" s="372">
        <f t="shared" si="32"/>
        <v>0</v>
      </c>
      <c r="H185" s="1193"/>
      <c r="J185" s="130"/>
      <c r="K185" s="373">
        <v>49.391999999999996</v>
      </c>
      <c r="L185" s="130"/>
      <c r="M185" s="130"/>
      <c r="N185" s="130"/>
      <c r="O185" s="130"/>
      <c r="P185" s="130"/>
      <c r="Q185" s="396"/>
      <c r="R185" s="396"/>
      <c r="S185" s="396"/>
      <c r="T185" s="396"/>
      <c r="U185" s="396"/>
      <c r="V185" s="396"/>
      <c r="W185" s="396"/>
      <c r="X185" s="396"/>
      <c r="Y185" s="396"/>
    </row>
    <row r="186" spans="1:25" ht="30" x14ac:dyDescent="0.25">
      <c r="A186" s="323">
        <f t="shared" ref="A186:A187" si="37">A185+1</f>
        <v>140</v>
      </c>
      <c r="B186" s="1207"/>
      <c r="C186" s="324" t="s">
        <v>513</v>
      </c>
      <c r="D186" s="324" t="s">
        <v>498</v>
      </c>
      <c r="E186" s="324" t="s">
        <v>225</v>
      </c>
      <c r="F186" s="325">
        <f t="shared" si="35"/>
        <v>9000</v>
      </c>
      <c r="G186" s="372">
        <f t="shared" si="32"/>
        <v>0</v>
      </c>
      <c r="H186" s="1193"/>
      <c r="J186" s="130"/>
      <c r="K186" s="373">
        <v>49.391999999999996</v>
      </c>
      <c r="L186" s="130"/>
      <c r="M186" s="130"/>
      <c r="N186" s="130"/>
      <c r="O186" s="130"/>
      <c r="P186" s="130"/>
      <c r="Q186" s="396"/>
      <c r="R186" s="396"/>
      <c r="S186" s="396"/>
      <c r="T186" s="396"/>
      <c r="U186" s="396"/>
      <c r="V186" s="396"/>
      <c r="W186" s="396"/>
      <c r="X186" s="396"/>
      <c r="Y186" s="396"/>
    </row>
    <row r="187" spans="1:25" x14ac:dyDescent="0.25">
      <c r="A187" s="323">
        <f t="shared" si="37"/>
        <v>141</v>
      </c>
      <c r="B187" s="1207"/>
      <c r="C187" s="324" t="s">
        <v>514</v>
      </c>
      <c r="D187" s="324" t="s">
        <v>492</v>
      </c>
      <c r="E187" s="324" t="s">
        <v>225</v>
      </c>
      <c r="F187" s="325">
        <f t="shared" si="35"/>
        <v>9000</v>
      </c>
      <c r="G187" s="372">
        <f t="shared" si="32"/>
        <v>0</v>
      </c>
      <c r="H187" s="1193"/>
      <c r="J187" s="130"/>
      <c r="K187" s="373">
        <v>49.391999999999996</v>
      </c>
      <c r="L187" s="130"/>
      <c r="M187" s="130"/>
      <c r="N187" s="130"/>
      <c r="O187" s="130"/>
      <c r="P187" s="130"/>
      <c r="Q187" s="396"/>
      <c r="R187" s="396"/>
      <c r="S187" s="396"/>
      <c r="T187" s="396"/>
      <c r="U187" s="396"/>
      <c r="V187" s="396"/>
      <c r="W187" s="396"/>
      <c r="X187" s="396"/>
      <c r="Y187" s="396"/>
    </row>
    <row r="188" spans="1:25" x14ac:dyDescent="0.25">
      <c r="A188" s="323"/>
      <c r="B188" s="335"/>
      <c r="C188" s="372"/>
      <c r="D188" s="333" t="s">
        <v>235</v>
      </c>
      <c r="E188" s="335"/>
      <c r="F188" s="325"/>
      <c r="G188" s="372"/>
      <c r="H188" s="1193"/>
      <c r="J188" s="130"/>
      <c r="K188" s="373"/>
      <c r="L188" s="130"/>
      <c r="M188" s="130"/>
      <c r="N188" s="130"/>
      <c r="O188" s="130"/>
      <c r="P188" s="130"/>
      <c r="Q188" s="396"/>
      <c r="R188" s="396"/>
      <c r="S188" s="396"/>
      <c r="T188" s="396"/>
      <c r="U188" s="396"/>
      <c r="V188" s="396"/>
      <c r="W188" s="396"/>
      <c r="X188" s="396"/>
      <c r="Y188" s="396"/>
    </row>
    <row r="189" spans="1:25" x14ac:dyDescent="0.25">
      <c r="A189" s="323">
        <f>A187+1</f>
        <v>142</v>
      </c>
      <c r="B189" s="1207"/>
      <c r="C189" s="324" t="s">
        <v>515</v>
      </c>
      <c r="D189" s="324" t="s">
        <v>367</v>
      </c>
      <c r="E189" s="324" t="s">
        <v>225</v>
      </c>
      <c r="F189" s="325">
        <f t="shared" si="35"/>
        <v>2600</v>
      </c>
      <c r="G189" s="372">
        <f t="shared" si="32"/>
        <v>0</v>
      </c>
      <c r="H189" s="1193"/>
      <c r="J189" s="130"/>
      <c r="K189" s="373">
        <v>14.4</v>
      </c>
      <c r="L189" s="130"/>
      <c r="M189" s="130"/>
      <c r="N189" s="130"/>
      <c r="O189" s="130"/>
      <c r="P189" s="130"/>
      <c r="Q189" s="396"/>
      <c r="R189" s="396"/>
      <c r="S189" s="396"/>
      <c r="T189" s="396"/>
      <c r="U189" s="396"/>
      <c r="V189" s="396"/>
      <c r="W189" s="396"/>
      <c r="X189" s="396"/>
      <c r="Y189" s="396"/>
    </row>
    <row r="190" spans="1:25" x14ac:dyDescent="0.25">
      <c r="A190" s="323">
        <f t="shared" ref="A190:A202" si="38">A189+1</f>
        <v>143</v>
      </c>
      <c r="B190" s="1207"/>
      <c r="C190" s="324" t="s">
        <v>516</v>
      </c>
      <c r="D190" s="324" t="s">
        <v>517</v>
      </c>
      <c r="E190" s="324" t="s">
        <v>225</v>
      </c>
      <c r="F190" s="325">
        <f t="shared" si="35"/>
        <v>2600</v>
      </c>
      <c r="G190" s="372">
        <f t="shared" si="32"/>
        <v>0</v>
      </c>
      <c r="H190" s="1193"/>
      <c r="J190" s="130"/>
      <c r="K190" s="373">
        <v>14.4</v>
      </c>
      <c r="L190" s="130"/>
      <c r="M190" s="130"/>
      <c r="N190" s="130"/>
      <c r="O190" s="130"/>
      <c r="P190" s="130"/>
      <c r="Q190" s="396"/>
      <c r="R190" s="396"/>
      <c r="S190" s="396"/>
      <c r="T190" s="396"/>
      <c r="U190" s="396"/>
      <c r="V190" s="396"/>
      <c r="W190" s="396"/>
      <c r="X190" s="396"/>
      <c r="Y190" s="396"/>
    </row>
    <row r="191" spans="1:25" x14ac:dyDescent="0.25">
      <c r="A191" s="323">
        <f t="shared" si="38"/>
        <v>144</v>
      </c>
      <c r="B191" s="1207"/>
      <c r="C191" s="324" t="s">
        <v>518</v>
      </c>
      <c r="D191" s="324" t="s">
        <v>519</v>
      </c>
      <c r="E191" s="324" t="s">
        <v>225</v>
      </c>
      <c r="F191" s="325">
        <f t="shared" si="35"/>
        <v>2600</v>
      </c>
      <c r="G191" s="372">
        <f t="shared" si="32"/>
        <v>0</v>
      </c>
      <c r="H191" s="1193"/>
      <c r="J191" s="130"/>
      <c r="K191" s="373">
        <v>14.4</v>
      </c>
      <c r="L191" s="130"/>
      <c r="M191" s="130"/>
      <c r="N191" s="130"/>
      <c r="O191" s="130"/>
      <c r="P191" s="130"/>
      <c r="Q191" s="396"/>
      <c r="R191" s="396"/>
      <c r="S191" s="396"/>
      <c r="T191" s="396"/>
      <c r="U191" s="396"/>
      <c r="V191" s="396"/>
      <c r="W191" s="396"/>
      <c r="X191" s="396"/>
      <c r="Y191" s="396"/>
    </row>
    <row r="192" spans="1:25" x14ac:dyDescent="0.25">
      <c r="A192" s="323">
        <f t="shared" si="38"/>
        <v>145</v>
      </c>
      <c r="B192" s="1207"/>
      <c r="C192" s="324" t="s">
        <v>520</v>
      </c>
      <c r="D192" s="324" t="s">
        <v>521</v>
      </c>
      <c r="E192" s="324" t="s">
        <v>225</v>
      </c>
      <c r="F192" s="325">
        <f t="shared" si="35"/>
        <v>2500</v>
      </c>
      <c r="G192" s="372">
        <f t="shared" si="32"/>
        <v>0</v>
      </c>
      <c r="H192" s="1193"/>
      <c r="J192" s="130"/>
      <c r="K192" s="373">
        <v>13.6</v>
      </c>
      <c r="L192" s="130"/>
      <c r="M192" s="130"/>
      <c r="N192" s="130"/>
      <c r="O192" s="130"/>
      <c r="P192" s="130"/>
      <c r="Q192" s="396"/>
      <c r="R192" s="396"/>
      <c r="S192" s="396"/>
      <c r="T192" s="396"/>
      <c r="U192" s="396"/>
      <c r="V192" s="396"/>
      <c r="W192" s="396"/>
      <c r="X192" s="396"/>
      <c r="Y192" s="396"/>
    </row>
    <row r="193" spans="1:25" x14ac:dyDescent="0.25">
      <c r="A193" s="323">
        <f t="shared" si="38"/>
        <v>146</v>
      </c>
      <c r="B193" s="1207"/>
      <c r="C193" s="324" t="s">
        <v>522</v>
      </c>
      <c r="D193" s="324" t="s">
        <v>523</v>
      </c>
      <c r="E193" s="324" t="s">
        <v>225</v>
      </c>
      <c r="F193" s="325">
        <f t="shared" si="35"/>
        <v>2500</v>
      </c>
      <c r="G193" s="372">
        <f t="shared" si="32"/>
        <v>0</v>
      </c>
      <c r="H193" s="1193"/>
      <c r="J193" s="130"/>
      <c r="K193" s="373">
        <v>13.6</v>
      </c>
      <c r="L193" s="130"/>
      <c r="M193" s="130"/>
      <c r="N193" s="130"/>
      <c r="O193" s="130"/>
      <c r="P193" s="130"/>
      <c r="Q193" s="396"/>
      <c r="R193" s="396"/>
      <c r="S193" s="396"/>
      <c r="T193" s="396"/>
      <c r="U193" s="396"/>
      <c r="V193" s="396"/>
      <c r="W193" s="396"/>
      <c r="X193" s="396"/>
      <c r="Y193" s="396"/>
    </row>
    <row r="194" spans="1:25" x14ac:dyDescent="0.25">
      <c r="A194" s="323">
        <f t="shared" si="38"/>
        <v>147</v>
      </c>
      <c r="B194" s="1207"/>
      <c r="C194" s="324" t="s">
        <v>524</v>
      </c>
      <c r="D194" s="324" t="s">
        <v>525</v>
      </c>
      <c r="E194" s="324" t="s">
        <v>225</v>
      </c>
      <c r="F194" s="325">
        <f t="shared" si="35"/>
        <v>2500</v>
      </c>
      <c r="G194" s="372">
        <f t="shared" si="32"/>
        <v>0</v>
      </c>
      <c r="H194" s="1193"/>
      <c r="J194" s="130"/>
      <c r="K194" s="373">
        <v>13.6</v>
      </c>
      <c r="L194" s="130"/>
      <c r="M194" s="130"/>
      <c r="N194" s="130"/>
      <c r="O194" s="130"/>
      <c r="P194" s="130"/>
      <c r="Q194" s="396"/>
      <c r="R194" s="396"/>
      <c r="S194" s="396"/>
      <c r="T194" s="396"/>
      <c r="U194" s="396"/>
      <c r="V194" s="396"/>
      <c r="W194" s="396"/>
      <c r="X194" s="396"/>
      <c r="Y194" s="396"/>
    </row>
    <row r="195" spans="1:25" x14ac:dyDescent="0.25">
      <c r="A195" s="323">
        <f t="shared" si="38"/>
        <v>148</v>
      </c>
      <c r="B195" s="1207"/>
      <c r="C195" s="324" t="s">
        <v>526</v>
      </c>
      <c r="D195" s="324" t="s">
        <v>527</v>
      </c>
      <c r="E195" s="324" t="s">
        <v>225</v>
      </c>
      <c r="F195" s="325">
        <f t="shared" si="35"/>
        <v>2700</v>
      </c>
      <c r="G195" s="372">
        <f t="shared" si="32"/>
        <v>0</v>
      </c>
      <c r="H195" s="1193"/>
      <c r="J195" s="130"/>
      <c r="K195" s="373">
        <v>14.8</v>
      </c>
      <c r="L195" s="130"/>
      <c r="M195" s="130"/>
      <c r="N195" s="130"/>
      <c r="O195" s="130"/>
      <c r="P195" s="130"/>
      <c r="Q195" s="396"/>
      <c r="R195" s="396"/>
      <c r="S195" s="396"/>
      <c r="T195" s="396"/>
      <c r="U195" s="396"/>
      <c r="V195" s="396"/>
      <c r="W195" s="396"/>
      <c r="X195" s="396"/>
      <c r="Y195" s="396"/>
    </row>
    <row r="196" spans="1:25" x14ac:dyDescent="0.25">
      <c r="A196" s="323">
        <f t="shared" si="38"/>
        <v>149</v>
      </c>
      <c r="B196" s="1207"/>
      <c r="C196" s="324" t="s">
        <v>528</v>
      </c>
      <c r="D196" s="324" t="s">
        <v>529</v>
      </c>
      <c r="E196" s="324" t="s">
        <v>244</v>
      </c>
      <c r="F196" s="325">
        <f t="shared" si="35"/>
        <v>900</v>
      </c>
      <c r="G196" s="372">
        <f t="shared" si="32"/>
        <v>0</v>
      </c>
      <c r="H196" s="1193"/>
      <c r="J196" s="130"/>
      <c r="K196" s="373">
        <v>4.8</v>
      </c>
      <c r="L196" s="130"/>
      <c r="M196" s="130"/>
      <c r="N196" s="130"/>
      <c r="O196" s="130"/>
      <c r="P196" s="130"/>
      <c r="Q196" s="396"/>
      <c r="R196" s="396"/>
      <c r="S196" s="396"/>
      <c r="T196" s="396"/>
      <c r="U196" s="396"/>
      <c r="V196" s="396"/>
      <c r="W196" s="396"/>
      <c r="X196" s="396"/>
      <c r="Y196" s="396"/>
    </row>
    <row r="197" spans="1:25" x14ac:dyDescent="0.25">
      <c r="A197" s="323">
        <f t="shared" si="38"/>
        <v>150</v>
      </c>
      <c r="B197" s="1207"/>
      <c r="C197" s="324" t="s">
        <v>530</v>
      </c>
      <c r="D197" s="324" t="s">
        <v>531</v>
      </c>
      <c r="E197" s="324" t="s">
        <v>244</v>
      </c>
      <c r="F197" s="325">
        <f t="shared" si="35"/>
        <v>900</v>
      </c>
      <c r="G197" s="372">
        <f t="shared" si="32"/>
        <v>0</v>
      </c>
      <c r="H197" s="1193"/>
      <c r="J197" s="130"/>
      <c r="K197" s="373">
        <v>5.0999999999999996</v>
      </c>
      <c r="L197" s="130"/>
      <c r="M197" s="130"/>
      <c r="N197" s="130"/>
      <c r="O197" s="130"/>
      <c r="P197" s="130"/>
      <c r="Q197" s="396"/>
      <c r="R197" s="396"/>
      <c r="S197" s="396"/>
      <c r="T197" s="396"/>
      <c r="U197" s="396"/>
      <c r="V197" s="396"/>
      <c r="W197" s="396"/>
      <c r="X197" s="396"/>
      <c r="Y197" s="396"/>
    </row>
    <row r="198" spans="1:25" x14ac:dyDescent="0.25">
      <c r="A198" s="323">
        <f t="shared" si="38"/>
        <v>151</v>
      </c>
      <c r="B198" s="1207"/>
      <c r="C198" s="324" t="s">
        <v>532</v>
      </c>
      <c r="D198" s="324" t="s">
        <v>533</v>
      </c>
      <c r="E198" s="324" t="s">
        <v>244</v>
      </c>
      <c r="F198" s="325">
        <f t="shared" si="35"/>
        <v>1000</v>
      </c>
      <c r="G198" s="372">
        <f t="shared" si="32"/>
        <v>0</v>
      </c>
      <c r="H198" s="1193"/>
      <c r="J198" s="130"/>
      <c r="K198" s="373">
        <v>5.6</v>
      </c>
      <c r="L198" s="130"/>
      <c r="M198" s="130"/>
      <c r="N198" s="130"/>
      <c r="O198" s="130"/>
      <c r="P198" s="130"/>
      <c r="Q198" s="396"/>
      <c r="R198" s="396"/>
      <c r="S198" s="396"/>
      <c r="T198" s="396"/>
      <c r="U198" s="396"/>
      <c r="V198" s="396"/>
      <c r="W198" s="396"/>
      <c r="X198" s="396"/>
      <c r="Y198" s="396"/>
    </row>
    <row r="199" spans="1:25" x14ac:dyDescent="0.25">
      <c r="A199" s="323">
        <f t="shared" si="38"/>
        <v>152</v>
      </c>
      <c r="B199" s="1207"/>
      <c r="C199" s="324" t="s">
        <v>534</v>
      </c>
      <c r="D199" s="324" t="s">
        <v>535</v>
      </c>
      <c r="E199" s="324" t="s">
        <v>244</v>
      </c>
      <c r="F199" s="325">
        <f t="shared" si="35"/>
        <v>800</v>
      </c>
      <c r="G199" s="372">
        <f t="shared" si="32"/>
        <v>0</v>
      </c>
      <c r="H199" s="1193"/>
      <c r="J199" s="130"/>
      <c r="K199" s="373">
        <v>4.2</v>
      </c>
      <c r="L199" s="130"/>
      <c r="M199" s="130"/>
      <c r="N199" s="130"/>
      <c r="O199" s="130"/>
      <c r="P199" s="130"/>
      <c r="Q199" s="396"/>
      <c r="R199" s="396"/>
      <c r="S199" s="396"/>
      <c r="T199" s="396"/>
      <c r="U199" s="396"/>
      <c r="V199" s="396"/>
      <c r="W199" s="396"/>
      <c r="X199" s="396"/>
      <c r="Y199" s="396"/>
    </row>
    <row r="200" spans="1:25" x14ac:dyDescent="0.25">
      <c r="A200" s="323">
        <f t="shared" si="38"/>
        <v>153</v>
      </c>
      <c r="B200" s="1207"/>
      <c r="C200" s="324" t="s">
        <v>536</v>
      </c>
      <c r="D200" s="324" t="s">
        <v>537</v>
      </c>
      <c r="E200" s="324" t="s">
        <v>244</v>
      </c>
      <c r="F200" s="325">
        <f t="shared" si="35"/>
        <v>1000</v>
      </c>
      <c r="G200" s="372">
        <f t="shared" si="32"/>
        <v>0</v>
      </c>
      <c r="H200" s="1193"/>
      <c r="J200" s="130"/>
      <c r="K200" s="373">
        <v>5.5</v>
      </c>
      <c r="L200" s="130"/>
      <c r="M200" s="130"/>
      <c r="N200" s="130"/>
      <c r="O200" s="130"/>
      <c r="P200" s="130"/>
      <c r="Q200" s="396"/>
      <c r="R200" s="396"/>
      <c r="S200" s="396"/>
      <c r="T200" s="396"/>
      <c r="U200" s="396"/>
      <c r="V200" s="396"/>
      <c r="W200" s="396"/>
      <c r="X200" s="396"/>
      <c r="Y200" s="396"/>
    </row>
    <row r="201" spans="1:25" x14ac:dyDescent="0.25">
      <c r="A201" s="323">
        <f t="shared" si="38"/>
        <v>154</v>
      </c>
      <c r="B201" s="1207"/>
      <c r="C201" s="324" t="s">
        <v>538</v>
      </c>
      <c r="D201" s="324" t="s">
        <v>539</v>
      </c>
      <c r="E201" s="324" t="s">
        <v>244</v>
      </c>
      <c r="F201" s="325">
        <f t="shared" si="35"/>
        <v>800</v>
      </c>
      <c r="G201" s="372">
        <f t="shared" si="32"/>
        <v>0</v>
      </c>
      <c r="H201" s="1193"/>
      <c r="J201" s="130"/>
      <c r="K201" s="373">
        <v>4.2</v>
      </c>
      <c r="L201" s="130"/>
      <c r="M201" s="130"/>
      <c r="N201" s="130"/>
      <c r="O201" s="130"/>
      <c r="P201" s="130"/>
      <c r="Q201" s="396"/>
      <c r="R201" s="396"/>
      <c r="S201" s="396"/>
      <c r="T201" s="396"/>
      <c r="U201" s="396"/>
      <c r="V201" s="396"/>
      <c r="W201" s="396"/>
      <c r="X201" s="396"/>
      <c r="Y201" s="396"/>
    </row>
    <row r="202" spans="1:25" x14ac:dyDescent="0.25">
      <c r="A202" s="336">
        <f t="shared" si="38"/>
        <v>155</v>
      </c>
      <c r="B202" s="1208"/>
      <c r="C202" s="338" t="s">
        <v>540</v>
      </c>
      <c r="D202" s="338" t="s">
        <v>541</v>
      </c>
      <c r="E202" s="338" t="s">
        <v>244</v>
      </c>
      <c r="F202" s="325">
        <f t="shared" si="35"/>
        <v>800</v>
      </c>
      <c r="G202" s="375">
        <f>F202*G165</f>
        <v>0</v>
      </c>
      <c r="H202" s="1194"/>
      <c r="J202" s="130"/>
      <c r="K202" s="373">
        <v>4.2</v>
      </c>
      <c r="L202" s="130"/>
      <c r="M202" s="130"/>
      <c r="N202" s="130"/>
      <c r="O202" s="130"/>
      <c r="P202" s="130"/>
      <c r="Q202" s="396"/>
      <c r="R202" s="396"/>
      <c r="S202" s="396"/>
      <c r="T202" s="396"/>
      <c r="U202" s="396"/>
      <c r="V202" s="396"/>
      <c r="W202" s="396"/>
      <c r="X202" s="396"/>
      <c r="Y202" s="396"/>
    </row>
    <row r="203" spans="1:25" x14ac:dyDescent="0.25">
      <c r="A203" s="376"/>
      <c r="B203" s="379"/>
      <c r="C203" s="378"/>
      <c r="D203" s="319" t="s">
        <v>542</v>
      </c>
      <c r="E203" s="379"/>
      <c r="F203" s="370" t="s">
        <v>346</v>
      </c>
      <c r="G203" s="371"/>
      <c r="H203" s="1192" t="s">
        <v>354</v>
      </c>
    </row>
    <row r="204" spans="1:25" x14ac:dyDescent="0.25">
      <c r="A204" s="323">
        <f>A202+1</f>
        <v>156</v>
      </c>
      <c r="B204" s="1207"/>
      <c r="C204" s="324" t="s">
        <v>543</v>
      </c>
      <c r="D204" s="324" t="s">
        <v>544</v>
      </c>
      <c r="E204" s="324" t="s">
        <v>225</v>
      </c>
      <c r="F204" s="325">
        <f t="shared" ref="F204:F243" si="39">ROUND((K204*100.29)+(K204*100.29)*80%,-2)</f>
        <v>9200</v>
      </c>
      <c r="G204" s="372">
        <f t="shared" ref="G204:G213" si="40">F204*$G$203</f>
        <v>0</v>
      </c>
      <c r="H204" s="1193"/>
      <c r="K204" s="373">
        <v>50.7</v>
      </c>
    </row>
    <row r="205" spans="1:25" x14ac:dyDescent="0.25">
      <c r="A205" s="323">
        <f t="shared" ref="A205:A208" si="41">A204+1</f>
        <v>157</v>
      </c>
      <c r="B205" s="1207"/>
      <c r="C205" s="324" t="s">
        <v>545</v>
      </c>
      <c r="D205" s="324" t="s">
        <v>546</v>
      </c>
      <c r="E205" s="324" t="s">
        <v>225</v>
      </c>
      <c r="F205" s="325">
        <f t="shared" si="39"/>
        <v>9400</v>
      </c>
      <c r="G205" s="372">
        <f t="shared" si="40"/>
        <v>0</v>
      </c>
      <c r="H205" s="1193"/>
      <c r="K205" s="373">
        <v>51.8</v>
      </c>
    </row>
    <row r="206" spans="1:25" x14ac:dyDescent="0.25">
      <c r="A206" s="323">
        <f t="shared" si="41"/>
        <v>158</v>
      </c>
      <c r="B206" s="1207"/>
      <c r="C206" s="324" t="s">
        <v>547</v>
      </c>
      <c r="D206" s="324" t="s">
        <v>548</v>
      </c>
      <c r="E206" s="324" t="s">
        <v>225</v>
      </c>
      <c r="F206" s="325">
        <f t="shared" si="39"/>
        <v>10000</v>
      </c>
      <c r="G206" s="372">
        <f t="shared" si="40"/>
        <v>0</v>
      </c>
      <c r="H206" s="1193"/>
      <c r="K206" s="373">
        <v>55.2</v>
      </c>
    </row>
    <row r="207" spans="1:25" x14ac:dyDescent="0.25">
      <c r="A207" s="323">
        <f t="shared" si="41"/>
        <v>159</v>
      </c>
      <c r="B207" s="1207"/>
      <c r="C207" s="324" t="s">
        <v>549</v>
      </c>
      <c r="D207" s="324" t="s">
        <v>550</v>
      </c>
      <c r="E207" s="324" t="s">
        <v>225</v>
      </c>
      <c r="F207" s="325">
        <f t="shared" si="39"/>
        <v>9400</v>
      </c>
      <c r="G207" s="372">
        <f t="shared" si="40"/>
        <v>0</v>
      </c>
      <c r="H207" s="1193"/>
      <c r="K207" s="373">
        <v>52.1</v>
      </c>
    </row>
    <row r="208" spans="1:25" x14ac:dyDescent="0.25">
      <c r="A208" s="323">
        <f t="shared" si="41"/>
        <v>160</v>
      </c>
      <c r="B208" s="1207"/>
      <c r="C208" s="324" t="s">
        <v>551</v>
      </c>
      <c r="D208" s="324" t="s">
        <v>552</v>
      </c>
      <c r="E208" s="324" t="s">
        <v>225</v>
      </c>
      <c r="F208" s="325">
        <f t="shared" si="39"/>
        <v>9400</v>
      </c>
      <c r="G208" s="372">
        <f t="shared" si="40"/>
        <v>0</v>
      </c>
      <c r="H208" s="1193"/>
      <c r="K208" s="373">
        <v>52.1</v>
      </c>
    </row>
    <row r="209" spans="1:11" x14ac:dyDescent="0.25">
      <c r="A209" s="380"/>
      <c r="B209" s="335"/>
      <c r="C209" s="372"/>
      <c r="D209" s="333" t="s">
        <v>235</v>
      </c>
      <c r="E209" s="335"/>
      <c r="F209" s="325">
        <f t="shared" si="39"/>
        <v>0</v>
      </c>
      <c r="G209" s="372"/>
      <c r="H209" s="1193"/>
      <c r="K209" s="373"/>
    </row>
    <row r="210" spans="1:11" x14ac:dyDescent="0.25">
      <c r="A210" s="323">
        <f>A208+1</f>
        <v>161</v>
      </c>
      <c r="B210" s="1207"/>
      <c r="C210" s="399" t="s">
        <v>787</v>
      </c>
      <c r="D210" s="399" t="s">
        <v>788</v>
      </c>
      <c r="E210" s="324" t="s">
        <v>225</v>
      </c>
      <c r="F210" s="325">
        <f t="shared" si="39"/>
        <v>3600</v>
      </c>
      <c r="G210" s="372">
        <f t="shared" si="40"/>
        <v>0</v>
      </c>
      <c r="H210" s="1193"/>
      <c r="K210" s="373">
        <v>19.899999999999999</v>
      </c>
    </row>
    <row r="211" spans="1:11" x14ac:dyDescent="0.25">
      <c r="A211" s="323">
        <f t="shared" ref="A211:A215" si="42">A210+1</f>
        <v>162</v>
      </c>
      <c r="B211" s="1207"/>
      <c r="C211" s="324" t="s">
        <v>555</v>
      </c>
      <c r="D211" s="324" t="s">
        <v>556</v>
      </c>
      <c r="E211" s="324" t="s">
        <v>225</v>
      </c>
      <c r="F211" s="325">
        <f t="shared" si="39"/>
        <v>3800</v>
      </c>
      <c r="G211" s="372">
        <f t="shared" si="40"/>
        <v>0</v>
      </c>
      <c r="H211" s="1193"/>
      <c r="K211" s="373">
        <v>21.1</v>
      </c>
    </row>
    <row r="212" spans="1:11" x14ac:dyDescent="0.25">
      <c r="A212" s="323">
        <f t="shared" si="42"/>
        <v>163</v>
      </c>
      <c r="B212" s="1207"/>
      <c r="C212" s="324" t="s">
        <v>557</v>
      </c>
      <c r="D212" s="324" t="s">
        <v>558</v>
      </c>
      <c r="E212" s="324" t="s">
        <v>225</v>
      </c>
      <c r="F212" s="325">
        <f t="shared" si="39"/>
        <v>3800</v>
      </c>
      <c r="G212" s="372">
        <f t="shared" si="40"/>
        <v>0</v>
      </c>
      <c r="H212" s="1193"/>
      <c r="K212" s="373">
        <v>20.9</v>
      </c>
    </row>
    <row r="213" spans="1:11" x14ac:dyDescent="0.25">
      <c r="A213" s="323">
        <f t="shared" si="42"/>
        <v>164</v>
      </c>
      <c r="B213" s="1207"/>
      <c r="C213" s="324" t="s">
        <v>559</v>
      </c>
      <c r="D213" s="324" t="s">
        <v>560</v>
      </c>
      <c r="E213" s="324" t="s">
        <v>244</v>
      </c>
      <c r="F213" s="325">
        <f t="shared" si="39"/>
        <v>2400</v>
      </c>
      <c r="G213" s="372">
        <f t="shared" si="40"/>
        <v>0</v>
      </c>
      <c r="H213" s="1193"/>
      <c r="K213" s="373">
        <v>13.2</v>
      </c>
    </row>
    <row r="214" spans="1:11" x14ac:dyDescent="0.25">
      <c r="A214" s="323">
        <f t="shared" si="42"/>
        <v>165</v>
      </c>
      <c r="B214" s="1213"/>
      <c r="C214" s="324" t="s">
        <v>563</v>
      </c>
      <c r="D214" s="324" t="s">
        <v>562</v>
      </c>
      <c r="E214" s="324" t="s">
        <v>244</v>
      </c>
      <c r="F214" s="325">
        <f t="shared" si="39"/>
        <v>2400</v>
      </c>
      <c r="G214" s="372">
        <f t="shared" ref="G214:G215" si="43">F214*G202</f>
        <v>0</v>
      </c>
      <c r="H214" s="1212"/>
      <c r="K214" s="373">
        <v>13.1</v>
      </c>
    </row>
    <row r="215" spans="1:11" x14ac:dyDescent="0.25">
      <c r="A215" s="336">
        <f t="shared" si="42"/>
        <v>166</v>
      </c>
      <c r="B215" s="1208"/>
      <c r="C215" s="400" t="s">
        <v>789</v>
      </c>
      <c r="D215" s="400" t="s">
        <v>790</v>
      </c>
      <c r="E215" s="400" t="s">
        <v>244</v>
      </c>
      <c r="F215" s="325">
        <f t="shared" si="39"/>
        <v>2400</v>
      </c>
      <c r="G215" s="391">
        <f t="shared" si="43"/>
        <v>0</v>
      </c>
      <c r="H215" s="1194"/>
      <c r="K215" s="373">
        <v>13.3</v>
      </c>
    </row>
    <row r="216" spans="1:11" ht="18.75" x14ac:dyDescent="0.25">
      <c r="A216" s="1189" t="s">
        <v>564</v>
      </c>
      <c r="B216" s="1190"/>
      <c r="C216" s="1190"/>
      <c r="D216" s="1190"/>
      <c r="E216" s="1190"/>
      <c r="F216" s="1190"/>
      <c r="G216" s="1190"/>
      <c r="H216" s="1191"/>
    </row>
    <row r="217" spans="1:11" x14ac:dyDescent="0.25">
      <c r="A217" s="401"/>
      <c r="B217" s="1214"/>
      <c r="C217" s="402"/>
      <c r="D217" s="395" t="s">
        <v>565</v>
      </c>
      <c r="E217" s="379"/>
      <c r="F217" s="403" t="s">
        <v>346</v>
      </c>
      <c r="G217" s="371"/>
      <c r="H217" s="1215" t="s">
        <v>566</v>
      </c>
    </row>
    <row r="218" spans="1:11" ht="25.5" x14ac:dyDescent="0.25">
      <c r="A218" s="404">
        <f>A215+1</f>
        <v>167</v>
      </c>
      <c r="B218" s="1207"/>
      <c r="C218" s="405" t="s">
        <v>569</v>
      </c>
      <c r="D218" s="406" t="s">
        <v>570</v>
      </c>
      <c r="E218" s="406" t="s">
        <v>225</v>
      </c>
      <c r="F218" s="325">
        <f t="shared" si="39"/>
        <v>2100</v>
      </c>
      <c r="G218" s="372">
        <f t="shared" ref="G218:G223" si="44">F218*$G$217</f>
        <v>0</v>
      </c>
      <c r="H218" s="1216"/>
      <c r="K218" s="407">
        <v>11.7</v>
      </c>
    </row>
    <row r="219" spans="1:11" ht="25.5" x14ac:dyDescent="0.25">
      <c r="A219" s="404">
        <f t="shared" ref="A219:A223" si="45">A218+1</f>
        <v>168</v>
      </c>
      <c r="B219" s="1207"/>
      <c r="C219" s="405" t="s">
        <v>571</v>
      </c>
      <c r="D219" s="406" t="s">
        <v>572</v>
      </c>
      <c r="E219" s="406" t="s">
        <v>225</v>
      </c>
      <c r="F219" s="325">
        <f t="shared" si="39"/>
        <v>2100</v>
      </c>
      <c r="G219" s="372">
        <f t="shared" si="44"/>
        <v>0</v>
      </c>
      <c r="H219" s="1216"/>
      <c r="K219" s="407">
        <v>11.7</v>
      </c>
    </row>
    <row r="220" spans="1:11" ht="25.5" x14ac:dyDescent="0.25">
      <c r="A220" s="404">
        <f t="shared" si="45"/>
        <v>169</v>
      </c>
      <c r="B220" s="1207"/>
      <c r="C220" s="405" t="s">
        <v>791</v>
      </c>
      <c r="D220" s="406" t="s">
        <v>792</v>
      </c>
      <c r="E220" s="406" t="s">
        <v>225</v>
      </c>
      <c r="F220" s="325">
        <f t="shared" si="39"/>
        <v>2200</v>
      </c>
      <c r="G220" s="372">
        <f t="shared" si="44"/>
        <v>0</v>
      </c>
      <c r="H220" s="1216"/>
      <c r="K220" s="407">
        <v>12.3</v>
      </c>
    </row>
    <row r="221" spans="1:11" ht="25.5" x14ac:dyDescent="0.25">
      <c r="A221" s="404">
        <f t="shared" si="45"/>
        <v>170</v>
      </c>
      <c r="B221" s="1207"/>
      <c r="C221" s="405" t="s">
        <v>573</v>
      </c>
      <c r="D221" s="406" t="s">
        <v>793</v>
      </c>
      <c r="E221" s="406" t="s">
        <v>225</v>
      </c>
      <c r="F221" s="325">
        <f t="shared" si="39"/>
        <v>2200</v>
      </c>
      <c r="G221" s="372">
        <f t="shared" si="44"/>
        <v>0</v>
      </c>
      <c r="H221" s="1216"/>
      <c r="K221" s="407">
        <v>12.3</v>
      </c>
    </row>
    <row r="222" spans="1:11" ht="25.5" x14ac:dyDescent="0.25">
      <c r="A222" s="404">
        <f t="shared" si="45"/>
        <v>171</v>
      </c>
      <c r="B222" s="1207"/>
      <c r="C222" s="405" t="s">
        <v>575</v>
      </c>
      <c r="D222" s="406" t="s">
        <v>576</v>
      </c>
      <c r="E222" s="406" t="s">
        <v>225</v>
      </c>
      <c r="F222" s="325">
        <f t="shared" si="39"/>
        <v>2100</v>
      </c>
      <c r="G222" s="372">
        <f t="shared" si="44"/>
        <v>0</v>
      </c>
      <c r="H222" s="1216"/>
      <c r="K222" s="407">
        <v>11.7</v>
      </c>
    </row>
    <row r="223" spans="1:11" ht="25.5" x14ac:dyDescent="0.25">
      <c r="A223" s="408">
        <f t="shared" si="45"/>
        <v>172</v>
      </c>
      <c r="B223" s="1208"/>
      <c r="C223" s="409" t="s">
        <v>567</v>
      </c>
      <c r="D223" s="410" t="s">
        <v>568</v>
      </c>
      <c r="E223" s="410" t="s">
        <v>225</v>
      </c>
      <c r="F223" s="325">
        <f t="shared" si="39"/>
        <v>2100</v>
      </c>
      <c r="G223" s="372">
        <f t="shared" si="44"/>
        <v>0</v>
      </c>
      <c r="H223" s="1217"/>
      <c r="K223" s="407">
        <v>11.7</v>
      </c>
    </row>
    <row r="224" spans="1:11" x14ac:dyDescent="0.25">
      <c r="A224" s="411"/>
      <c r="B224" s="1218"/>
      <c r="C224" s="412"/>
      <c r="D224" s="413" t="s">
        <v>577</v>
      </c>
      <c r="E224" s="367"/>
      <c r="F224" s="403" t="s">
        <v>346</v>
      </c>
      <c r="G224" s="371"/>
      <c r="H224" s="1219" t="s">
        <v>578</v>
      </c>
    </row>
    <row r="225" spans="1:11" x14ac:dyDescent="0.25">
      <c r="A225" s="404">
        <f>A223+1</f>
        <v>173</v>
      </c>
      <c r="B225" s="1207"/>
      <c r="C225" s="405" t="s">
        <v>579</v>
      </c>
      <c r="D225" s="406" t="s">
        <v>580</v>
      </c>
      <c r="E225" s="406" t="s">
        <v>225</v>
      </c>
      <c r="F225" s="325">
        <f t="shared" si="39"/>
        <v>3500</v>
      </c>
      <c r="G225" s="372">
        <f t="shared" ref="G225:G228" si="46">F225*$G$224</f>
        <v>0</v>
      </c>
      <c r="H225" s="1216"/>
      <c r="K225" s="407">
        <v>19.3</v>
      </c>
    </row>
    <row r="226" spans="1:11" x14ac:dyDescent="0.25">
      <c r="A226" s="404">
        <f t="shared" ref="A226:A229" si="47">A225+1</f>
        <v>174</v>
      </c>
      <c r="B226" s="1207"/>
      <c r="C226" s="405" t="s">
        <v>581</v>
      </c>
      <c r="D226" s="406" t="s">
        <v>582</v>
      </c>
      <c r="E226" s="406" t="s">
        <v>225</v>
      </c>
      <c r="F226" s="325">
        <f t="shared" si="39"/>
        <v>5300</v>
      </c>
      <c r="G226" s="372">
        <f t="shared" si="46"/>
        <v>0</v>
      </c>
      <c r="H226" s="1216"/>
      <c r="K226" s="407">
        <v>29.5</v>
      </c>
    </row>
    <row r="227" spans="1:11" x14ac:dyDescent="0.25">
      <c r="A227" s="404">
        <f t="shared" si="47"/>
        <v>175</v>
      </c>
      <c r="B227" s="1207"/>
      <c r="C227" s="405" t="s">
        <v>583</v>
      </c>
      <c r="D227" s="406" t="s">
        <v>584</v>
      </c>
      <c r="E227" s="406" t="s">
        <v>225</v>
      </c>
      <c r="F227" s="325">
        <f t="shared" si="39"/>
        <v>3800</v>
      </c>
      <c r="G227" s="372">
        <f t="shared" si="46"/>
        <v>0</v>
      </c>
      <c r="H227" s="1216"/>
      <c r="K227" s="407">
        <v>21.1</v>
      </c>
    </row>
    <row r="228" spans="1:11" x14ac:dyDescent="0.25">
      <c r="A228" s="404">
        <f t="shared" si="47"/>
        <v>176</v>
      </c>
      <c r="B228" s="1207"/>
      <c r="C228" s="405" t="s">
        <v>585</v>
      </c>
      <c r="D228" s="406" t="s">
        <v>586</v>
      </c>
      <c r="E228" s="406" t="s">
        <v>225</v>
      </c>
      <c r="F228" s="325">
        <f t="shared" si="39"/>
        <v>3500</v>
      </c>
      <c r="G228" s="372">
        <f t="shared" si="46"/>
        <v>0</v>
      </c>
      <c r="H228" s="1216"/>
      <c r="K228" s="407">
        <v>19.3</v>
      </c>
    </row>
    <row r="229" spans="1:11" x14ac:dyDescent="0.25">
      <c r="A229" s="408">
        <f t="shared" si="47"/>
        <v>177</v>
      </c>
      <c r="B229" s="1208"/>
      <c r="C229" s="409" t="s">
        <v>587</v>
      </c>
      <c r="D229" s="410" t="s">
        <v>588</v>
      </c>
      <c r="E229" s="410" t="s">
        <v>225</v>
      </c>
      <c r="F229" s="325">
        <f t="shared" si="39"/>
        <v>4000</v>
      </c>
      <c r="G229" s="375">
        <f>F229*G224</f>
        <v>0</v>
      </c>
      <c r="H229" s="1217"/>
      <c r="K229" s="407">
        <v>22.2</v>
      </c>
    </row>
    <row r="230" spans="1:11" x14ac:dyDescent="0.25">
      <c r="A230" s="411"/>
      <c r="B230" s="1218"/>
      <c r="C230" s="412"/>
      <c r="D230" s="413" t="s">
        <v>589</v>
      </c>
      <c r="E230" s="367"/>
      <c r="F230" s="403" t="s">
        <v>346</v>
      </c>
      <c r="G230" s="371"/>
      <c r="H230" s="1219" t="s">
        <v>578</v>
      </c>
    </row>
    <row r="231" spans="1:11" x14ac:dyDescent="0.25">
      <c r="A231" s="404">
        <f>A229+1</f>
        <v>178</v>
      </c>
      <c r="B231" s="1207"/>
      <c r="C231" s="405" t="s">
        <v>590</v>
      </c>
      <c r="D231" s="406" t="s">
        <v>591</v>
      </c>
      <c r="E231" s="406" t="s">
        <v>225</v>
      </c>
      <c r="F231" s="325">
        <f t="shared" si="39"/>
        <v>4300</v>
      </c>
      <c r="G231" s="372">
        <f t="shared" ref="G231:G235" si="48">F231*$G$230</f>
        <v>0</v>
      </c>
      <c r="H231" s="1216"/>
      <c r="K231" s="407">
        <v>24</v>
      </c>
    </row>
    <row r="232" spans="1:11" x14ac:dyDescent="0.25">
      <c r="A232" s="404">
        <f t="shared" ref="A232:A233" si="49">A231+1</f>
        <v>179</v>
      </c>
      <c r="B232" s="1207"/>
      <c r="C232" s="405" t="s">
        <v>592</v>
      </c>
      <c r="D232" s="406" t="s">
        <v>593</v>
      </c>
      <c r="E232" s="406" t="s">
        <v>225</v>
      </c>
      <c r="F232" s="325">
        <f t="shared" si="39"/>
        <v>4300</v>
      </c>
      <c r="G232" s="372">
        <f t="shared" si="48"/>
        <v>0</v>
      </c>
      <c r="H232" s="1216"/>
      <c r="K232" s="407">
        <v>24</v>
      </c>
    </row>
    <row r="233" spans="1:11" x14ac:dyDescent="0.25">
      <c r="A233" s="404">
        <f t="shared" si="49"/>
        <v>180</v>
      </c>
      <c r="B233" s="1207"/>
      <c r="C233" s="405" t="s">
        <v>594</v>
      </c>
      <c r="D233" s="406" t="s">
        <v>595</v>
      </c>
      <c r="E233" s="406" t="s">
        <v>225</v>
      </c>
      <c r="F233" s="325">
        <f t="shared" si="39"/>
        <v>6000</v>
      </c>
      <c r="G233" s="372">
        <f t="shared" si="48"/>
        <v>0</v>
      </c>
      <c r="H233" s="1216"/>
      <c r="K233" s="407">
        <v>33.5</v>
      </c>
    </row>
    <row r="234" spans="1:11" x14ac:dyDescent="0.25">
      <c r="A234" s="404">
        <f t="shared" ref="A234:A235" si="50">A232+1</f>
        <v>180</v>
      </c>
      <c r="B234" s="1207"/>
      <c r="C234" s="405" t="s">
        <v>596</v>
      </c>
      <c r="D234" s="406" t="s">
        <v>597</v>
      </c>
      <c r="E234" s="406" t="s">
        <v>225</v>
      </c>
      <c r="F234" s="325">
        <f t="shared" si="39"/>
        <v>4900</v>
      </c>
      <c r="G234" s="372">
        <f t="shared" si="48"/>
        <v>0</v>
      </c>
      <c r="H234" s="1216"/>
      <c r="K234" s="407">
        <v>26.9</v>
      </c>
    </row>
    <row r="235" spans="1:11" x14ac:dyDescent="0.25">
      <c r="A235" s="404">
        <f t="shared" si="50"/>
        <v>181</v>
      </c>
      <c r="B235" s="1207"/>
      <c r="C235" s="405" t="s">
        <v>598</v>
      </c>
      <c r="D235" s="406" t="s">
        <v>599</v>
      </c>
      <c r="E235" s="406" t="s">
        <v>225</v>
      </c>
      <c r="F235" s="325">
        <f t="shared" si="39"/>
        <v>4900</v>
      </c>
      <c r="G235" s="372">
        <f t="shared" si="48"/>
        <v>0</v>
      </c>
      <c r="H235" s="1216"/>
      <c r="K235" s="407">
        <v>26.9</v>
      </c>
    </row>
    <row r="236" spans="1:11" x14ac:dyDescent="0.25">
      <c r="A236" s="408">
        <f>A235+1</f>
        <v>182</v>
      </c>
      <c r="B236" s="1208"/>
      <c r="C236" s="409" t="s">
        <v>600</v>
      </c>
      <c r="D236" s="410" t="s">
        <v>601</v>
      </c>
      <c r="E236" s="410" t="s">
        <v>225</v>
      </c>
      <c r="F236" s="325">
        <f t="shared" si="39"/>
        <v>4900</v>
      </c>
      <c r="G236" s="375">
        <f>F236*G230</f>
        <v>0</v>
      </c>
      <c r="H236" s="1217"/>
      <c r="K236" s="407">
        <v>26.9</v>
      </c>
    </row>
    <row r="237" spans="1:11" x14ac:dyDescent="0.25">
      <c r="A237" s="401"/>
      <c r="B237" s="377"/>
      <c r="C237" s="402"/>
      <c r="D237" s="395" t="s">
        <v>602</v>
      </c>
      <c r="E237" s="379"/>
      <c r="F237" s="403" t="s">
        <v>346</v>
      </c>
      <c r="G237" s="392"/>
      <c r="H237" s="414"/>
    </row>
    <row r="238" spans="1:11" x14ac:dyDescent="0.25">
      <c r="A238" s="404">
        <f>A236+1</f>
        <v>183</v>
      </c>
      <c r="B238" s="1207"/>
      <c r="C238" s="405"/>
      <c r="D238" s="415" t="s">
        <v>604</v>
      </c>
      <c r="E238" s="406" t="s">
        <v>225</v>
      </c>
      <c r="F238" s="325">
        <f t="shared" si="39"/>
        <v>1500</v>
      </c>
      <c r="G238" s="372">
        <f t="shared" ref="G238:G243" si="51">F238*$G$237</f>
        <v>0</v>
      </c>
      <c r="H238" s="1216" t="s">
        <v>605</v>
      </c>
      <c r="K238" s="416">
        <v>8.4</v>
      </c>
    </row>
    <row r="239" spans="1:11" x14ac:dyDescent="0.25">
      <c r="A239" s="404">
        <f t="shared" ref="A239:A243" si="52">A238+1</f>
        <v>184</v>
      </c>
      <c r="B239" s="1207"/>
      <c r="C239" s="405"/>
      <c r="D239" s="415" t="s">
        <v>606</v>
      </c>
      <c r="E239" s="406" t="s">
        <v>225</v>
      </c>
      <c r="F239" s="325">
        <f t="shared" si="39"/>
        <v>1400</v>
      </c>
      <c r="G239" s="372">
        <f t="shared" si="51"/>
        <v>0</v>
      </c>
      <c r="H239" s="1216"/>
      <c r="K239" s="416">
        <v>7.6</v>
      </c>
    </row>
    <row r="240" spans="1:11" x14ac:dyDescent="0.25">
      <c r="A240" s="404">
        <f t="shared" si="52"/>
        <v>185</v>
      </c>
      <c r="B240" s="1207"/>
      <c r="C240" s="405"/>
      <c r="D240" s="415" t="s">
        <v>607</v>
      </c>
      <c r="E240" s="406" t="s">
        <v>225</v>
      </c>
      <c r="F240" s="325">
        <f t="shared" si="39"/>
        <v>1400</v>
      </c>
      <c r="G240" s="372">
        <f t="shared" si="51"/>
        <v>0</v>
      </c>
      <c r="H240" s="1216"/>
      <c r="K240" s="416">
        <v>7.6</v>
      </c>
    </row>
    <row r="241" spans="1:11" x14ac:dyDescent="0.25">
      <c r="A241" s="404">
        <f t="shared" si="52"/>
        <v>186</v>
      </c>
      <c r="B241" s="1207"/>
      <c r="C241" s="405"/>
      <c r="D241" s="415" t="s">
        <v>608</v>
      </c>
      <c r="E241" s="406" t="s">
        <v>225</v>
      </c>
      <c r="F241" s="325">
        <f t="shared" si="39"/>
        <v>1500</v>
      </c>
      <c r="G241" s="372">
        <f t="shared" si="51"/>
        <v>0</v>
      </c>
      <c r="H241" s="1216"/>
      <c r="K241" s="416">
        <v>8.4</v>
      </c>
    </row>
    <row r="242" spans="1:11" x14ac:dyDescent="0.25">
      <c r="A242" s="404">
        <f t="shared" si="52"/>
        <v>187</v>
      </c>
      <c r="B242" s="1207"/>
      <c r="C242" s="405"/>
      <c r="D242" s="415" t="s">
        <v>609</v>
      </c>
      <c r="E242" s="406" t="s">
        <v>225</v>
      </c>
      <c r="F242" s="325">
        <f t="shared" si="39"/>
        <v>1500</v>
      </c>
      <c r="G242" s="372">
        <f t="shared" si="51"/>
        <v>0</v>
      </c>
      <c r="H242" s="1216"/>
      <c r="K242" s="416">
        <v>8.4</v>
      </c>
    </row>
    <row r="243" spans="1:11" x14ac:dyDescent="0.25">
      <c r="A243" s="408">
        <f t="shared" si="52"/>
        <v>188</v>
      </c>
      <c r="B243" s="1208"/>
      <c r="C243" s="409"/>
      <c r="D243" s="417" t="s">
        <v>610</v>
      </c>
      <c r="E243" s="410" t="s">
        <v>225</v>
      </c>
      <c r="F243" s="325">
        <f t="shared" si="39"/>
        <v>1500</v>
      </c>
      <c r="G243" s="375">
        <f t="shared" si="51"/>
        <v>0</v>
      </c>
      <c r="H243" s="1217"/>
      <c r="K243" s="416">
        <v>8.4</v>
      </c>
    </row>
    <row r="244" spans="1:11" x14ac:dyDescent="0.25">
      <c r="A244" s="411"/>
      <c r="B244" s="1218"/>
      <c r="C244" s="412"/>
      <c r="D244" s="413" t="s">
        <v>611</v>
      </c>
      <c r="E244" s="367"/>
      <c r="F244" s="418"/>
      <c r="G244" s="367"/>
      <c r="H244" s="1219" t="s">
        <v>222</v>
      </c>
    </row>
    <row r="245" spans="1:11" x14ac:dyDescent="0.25">
      <c r="A245" s="404">
        <f>A243+1</f>
        <v>189</v>
      </c>
      <c r="B245" s="1207"/>
      <c r="C245" s="405" t="s">
        <v>612</v>
      </c>
      <c r="D245" s="419" t="s">
        <v>794</v>
      </c>
      <c r="E245" s="406" t="s">
        <v>225</v>
      </c>
      <c r="F245" s="420" t="s">
        <v>57</v>
      </c>
      <c r="G245" s="325">
        <f t="shared" ref="G245:G288" si="53">ROUND(K245+K245*80%,-2)</f>
        <v>4100</v>
      </c>
      <c r="H245" s="1216"/>
      <c r="K245" s="421">
        <v>2300</v>
      </c>
    </row>
    <row r="246" spans="1:11" x14ac:dyDescent="0.25">
      <c r="A246" s="404">
        <f t="shared" ref="A246:A247" si="54">A245+1</f>
        <v>190</v>
      </c>
      <c r="B246" s="1207"/>
      <c r="C246" s="405" t="s">
        <v>614</v>
      </c>
      <c r="D246" s="419" t="s">
        <v>795</v>
      </c>
      <c r="E246" s="406" t="s">
        <v>225</v>
      </c>
      <c r="F246" s="420" t="s">
        <v>57</v>
      </c>
      <c r="G246" s="325">
        <f t="shared" si="53"/>
        <v>4800</v>
      </c>
      <c r="H246" s="1216"/>
      <c r="K246" s="421">
        <v>2680</v>
      </c>
    </row>
    <row r="247" spans="1:11" x14ac:dyDescent="0.25">
      <c r="A247" s="408">
        <f t="shared" si="54"/>
        <v>191</v>
      </c>
      <c r="B247" s="1208"/>
      <c r="C247" s="409" t="s">
        <v>616</v>
      </c>
      <c r="D247" s="422" t="s">
        <v>796</v>
      </c>
      <c r="E247" s="410" t="s">
        <v>225</v>
      </c>
      <c r="F247" s="423" t="s">
        <v>57</v>
      </c>
      <c r="G247" s="325">
        <f t="shared" si="53"/>
        <v>4100</v>
      </c>
      <c r="H247" s="1217"/>
      <c r="K247" s="421">
        <v>2300</v>
      </c>
    </row>
    <row r="248" spans="1:11" ht="18.75" x14ac:dyDescent="0.25">
      <c r="A248" s="1189" t="s">
        <v>618</v>
      </c>
      <c r="B248" s="1190"/>
      <c r="C248" s="1190"/>
      <c r="D248" s="1190"/>
      <c r="E248" s="1190"/>
      <c r="F248" s="1190"/>
      <c r="G248" s="1190"/>
      <c r="H248" s="1191"/>
    </row>
    <row r="249" spans="1:11" x14ac:dyDescent="0.25">
      <c r="A249" s="401"/>
      <c r="B249" s="379"/>
      <c r="C249" s="402"/>
      <c r="D249" s="395" t="s">
        <v>619</v>
      </c>
      <c r="E249" s="379"/>
      <c r="F249" s="424"/>
      <c r="G249" s="425"/>
      <c r="H249" s="1220" t="s">
        <v>620</v>
      </c>
    </row>
    <row r="250" spans="1:11" ht="25.5" x14ac:dyDescent="0.25">
      <c r="A250" s="404">
        <f>A247+1</f>
        <v>192</v>
      </c>
      <c r="B250" s="1207"/>
      <c r="C250" s="405" t="s">
        <v>621</v>
      </c>
      <c r="D250" s="406" t="s">
        <v>622</v>
      </c>
      <c r="E250" s="406"/>
      <c r="F250" s="420" t="s">
        <v>57</v>
      </c>
      <c r="G250" s="325">
        <f t="shared" si="53"/>
        <v>800</v>
      </c>
      <c r="H250" s="1220"/>
      <c r="K250" s="421">
        <v>430</v>
      </c>
    </row>
    <row r="251" spans="1:11" ht="25.5" x14ac:dyDescent="0.25">
      <c r="A251" s="404">
        <f t="shared" ref="A251:A258" si="55">A250+1</f>
        <v>193</v>
      </c>
      <c r="B251" s="1207"/>
      <c r="C251" s="405" t="s">
        <v>623</v>
      </c>
      <c r="D251" s="406" t="s">
        <v>624</v>
      </c>
      <c r="E251" s="406"/>
      <c r="F251" s="420" t="s">
        <v>57</v>
      </c>
      <c r="G251" s="325">
        <f t="shared" si="53"/>
        <v>800</v>
      </c>
      <c r="H251" s="1220"/>
      <c r="K251" s="421">
        <v>450</v>
      </c>
    </row>
    <row r="252" spans="1:11" ht="25.5" x14ac:dyDescent="0.25">
      <c r="A252" s="404">
        <f t="shared" si="55"/>
        <v>194</v>
      </c>
      <c r="B252" s="1207"/>
      <c r="C252" s="405" t="s">
        <v>625</v>
      </c>
      <c r="D252" s="406" t="s">
        <v>797</v>
      </c>
      <c r="E252" s="406"/>
      <c r="F252" s="420" t="s">
        <v>57</v>
      </c>
      <c r="G252" s="325">
        <f t="shared" si="53"/>
        <v>800</v>
      </c>
      <c r="H252" s="1220"/>
      <c r="K252" s="421">
        <v>463</v>
      </c>
    </row>
    <row r="253" spans="1:11" ht="25.5" x14ac:dyDescent="0.25">
      <c r="A253" s="426">
        <f t="shared" si="55"/>
        <v>195</v>
      </c>
      <c r="B253" s="1207"/>
      <c r="C253" s="405" t="s">
        <v>629</v>
      </c>
      <c r="D253" s="406" t="s">
        <v>630</v>
      </c>
      <c r="E253" s="406"/>
      <c r="F253" s="427" t="s">
        <v>57</v>
      </c>
      <c r="G253" s="325">
        <f t="shared" si="53"/>
        <v>800</v>
      </c>
      <c r="H253" s="1220"/>
      <c r="K253" s="421">
        <v>463</v>
      </c>
    </row>
    <row r="254" spans="1:11" ht="25.5" x14ac:dyDescent="0.25">
      <c r="A254" s="404">
        <f t="shared" si="55"/>
        <v>196</v>
      </c>
      <c r="B254" s="1207"/>
      <c r="C254" s="405" t="s">
        <v>627</v>
      </c>
      <c r="D254" s="406" t="s">
        <v>628</v>
      </c>
      <c r="E254" s="406"/>
      <c r="F254" s="420" t="s">
        <v>57</v>
      </c>
      <c r="G254" s="325">
        <f t="shared" si="53"/>
        <v>800</v>
      </c>
      <c r="H254" s="1220"/>
      <c r="K254" s="421">
        <v>463</v>
      </c>
    </row>
    <row r="255" spans="1:11" ht="25.5" x14ac:dyDescent="0.25">
      <c r="A255" s="426">
        <f t="shared" si="55"/>
        <v>197</v>
      </c>
      <c r="B255" s="1207"/>
      <c r="C255" s="405" t="s">
        <v>631</v>
      </c>
      <c r="D255" s="406" t="s">
        <v>632</v>
      </c>
      <c r="E255" s="406"/>
      <c r="F255" s="427" t="s">
        <v>57</v>
      </c>
      <c r="G255" s="325">
        <f t="shared" si="53"/>
        <v>1100</v>
      </c>
      <c r="H255" s="1220"/>
      <c r="K255" s="421">
        <v>595</v>
      </c>
    </row>
    <row r="256" spans="1:11" ht="25.5" x14ac:dyDescent="0.25">
      <c r="A256" s="426">
        <f t="shared" si="55"/>
        <v>198</v>
      </c>
      <c r="B256" s="1207"/>
      <c r="C256" s="405" t="s">
        <v>633</v>
      </c>
      <c r="D256" s="406" t="s">
        <v>634</v>
      </c>
      <c r="E256" s="406"/>
      <c r="F256" s="427" t="s">
        <v>57</v>
      </c>
      <c r="G256" s="325">
        <f t="shared" si="53"/>
        <v>1100</v>
      </c>
      <c r="H256" s="1220"/>
      <c r="K256" s="421">
        <v>595</v>
      </c>
    </row>
    <row r="257" spans="1:11" ht="25.5" x14ac:dyDescent="0.25">
      <c r="A257" s="404">
        <f t="shared" si="55"/>
        <v>199</v>
      </c>
      <c r="B257" s="1207"/>
      <c r="C257" s="405" t="s">
        <v>635</v>
      </c>
      <c r="D257" s="406" t="s">
        <v>636</v>
      </c>
      <c r="E257" s="406"/>
      <c r="F257" s="420" t="s">
        <v>57</v>
      </c>
      <c r="G257" s="325">
        <f t="shared" si="53"/>
        <v>1100</v>
      </c>
      <c r="H257" s="1220"/>
      <c r="K257" s="421">
        <v>595</v>
      </c>
    </row>
    <row r="258" spans="1:11" ht="25.5" x14ac:dyDescent="0.25">
      <c r="A258" s="408">
        <f t="shared" si="55"/>
        <v>200</v>
      </c>
      <c r="B258" s="1213"/>
      <c r="C258" s="428" t="s">
        <v>637</v>
      </c>
      <c r="D258" s="429" t="s">
        <v>638</v>
      </c>
      <c r="E258" s="429"/>
      <c r="F258" s="430" t="s">
        <v>57</v>
      </c>
      <c r="G258" s="325">
        <f t="shared" si="53"/>
        <v>1100</v>
      </c>
      <c r="H258" s="1220"/>
      <c r="K258" s="421">
        <v>595</v>
      </c>
    </row>
    <row r="259" spans="1:11" x14ac:dyDescent="0.25">
      <c r="A259" s="411"/>
      <c r="B259" s="367"/>
      <c r="C259" s="412"/>
      <c r="D259" s="413" t="s">
        <v>639</v>
      </c>
      <c r="E259" s="367"/>
      <c r="F259" s="431" t="s">
        <v>57</v>
      </c>
      <c r="G259" s="432"/>
      <c r="H259" s="1219" t="s">
        <v>620</v>
      </c>
      <c r="K259" s="421"/>
    </row>
    <row r="260" spans="1:11" ht="25.5" x14ac:dyDescent="0.25">
      <c r="A260" s="404">
        <f>A258+1</f>
        <v>201</v>
      </c>
      <c r="B260" s="1207"/>
      <c r="C260" s="405" t="s">
        <v>640</v>
      </c>
      <c r="D260" s="406" t="s">
        <v>641</v>
      </c>
      <c r="E260" s="406"/>
      <c r="F260" s="420" t="s">
        <v>57</v>
      </c>
      <c r="G260" s="325">
        <f t="shared" si="53"/>
        <v>800</v>
      </c>
      <c r="H260" s="1216"/>
      <c r="K260" s="421">
        <v>430</v>
      </c>
    </row>
    <row r="261" spans="1:11" ht="25.5" x14ac:dyDescent="0.25">
      <c r="A261" s="404">
        <f t="shared" ref="A261:A268" si="56">A260+1</f>
        <v>202</v>
      </c>
      <c r="B261" s="1207"/>
      <c r="C261" s="405" t="s">
        <v>642</v>
      </c>
      <c r="D261" s="406" t="s">
        <v>643</v>
      </c>
      <c r="E261" s="406"/>
      <c r="F261" s="420" t="s">
        <v>57</v>
      </c>
      <c r="G261" s="325">
        <f t="shared" si="53"/>
        <v>800</v>
      </c>
      <c r="H261" s="1216"/>
      <c r="K261" s="421">
        <v>450</v>
      </c>
    </row>
    <row r="262" spans="1:11" ht="25.5" x14ac:dyDescent="0.25">
      <c r="A262" s="426">
        <f t="shared" si="56"/>
        <v>203</v>
      </c>
      <c r="B262" s="1207"/>
      <c r="C262" s="405" t="s">
        <v>644</v>
      </c>
      <c r="D262" s="406" t="s">
        <v>798</v>
      </c>
      <c r="E262" s="406"/>
      <c r="F262" s="427" t="s">
        <v>57</v>
      </c>
      <c r="G262" s="325">
        <f t="shared" si="53"/>
        <v>800</v>
      </c>
      <c r="H262" s="1216"/>
      <c r="K262" s="421">
        <v>463</v>
      </c>
    </row>
    <row r="263" spans="1:11" ht="25.5" x14ac:dyDescent="0.25">
      <c r="A263" s="404">
        <f t="shared" si="56"/>
        <v>204</v>
      </c>
      <c r="B263" s="1207"/>
      <c r="C263" s="405" t="s">
        <v>648</v>
      </c>
      <c r="D263" s="406" t="s">
        <v>649</v>
      </c>
      <c r="E263" s="406"/>
      <c r="F263" s="420" t="s">
        <v>57</v>
      </c>
      <c r="G263" s="325">
        <f t="shared" si="53"/>
        <v>800</v>
      </c>
      <c r="H263" s="1216"/>
      <c r="K263" s="421">
        <v>463</v>
      </c>
    </row>
    <row r="264" spans="1:11" ht="25.5" x14ac:dyDescent="0.25">
      <c r="A264" s="404">
        <f t="shared" si="56"/>
        <v>205</v>
      </c>
      <c r="B264" s="1207"/>
      <c r="C264" s="405" t="s">
        <v>646</v>
      </c>
      <c r="D264" s="406" t="s">
        <v>647</v>
      </c>
      <c r="E264" s="406"/>
      <c r="F264" s="420" t="s">
        <v>57</v>
      </c>
      <c r="G264" s="325">
        <f t="shared" si="53"/>
        <v>800</v>
      </c>
      <c r="H264" s="1216"/>
      <c r="K264" s="421">
        <v>463</v>
      </c>
    </row>
    <row r="265" spans="1:11" ht="25.5" x14ac:dyDescent="0.25">
      <c r="A265" s="404">
        <f t="shared" si="56"/>
        <v>206</v>
      </c>
      <c r="B265" s="1207"/>
      <c r="C265" s="405" t="s">
        <v>650</v>
      </c>
      <c r="D265" s="406" t="s">
        <v>651</v>
      </c>
      <c r="E265" s="433"/>
      <c r="F265" s="434" t="s">
        <v>57</v>
      </c>
      <c r="G265" s="325">
        <f t="shared" si="53"/>
        <v>1100</v>
      </c>
      <c r="H265" s="1216"/>
      <c r="K265" s="421">
        <v>595</v>
      </c>
    </row>
    <row r="266" spans="1:11" ht="25.5" x14ac:dyDescent="0.25">
      <c r="A266" s="404">
        <f t="shared" si="56"/>
        <v>207</v>
      </c>
      <c r="B266" s="1207"/>
      <c r="C266" s="405" t="s">
        <v>652</v>
      </c>
      <c r="D266" s="406" t="s">
        <v>653</v>
      </c>
      <c r="E266" s="433"/>
      <c r="F266" s="434" t="s">
        <v>57</v>
      </c>
      <c r="G266" s="325">
        <f t="shared" si="53"/>
        <v>1100</v>
      </c>
      <c r="H266" s="1216"/>
      <c r="K266" s="421">
        <v>595</v>
      </c>
    </row>
    <row r="267" spans="1:11" ht="25.5" x14ac:dyDescent="0.25">
      <c r="A267" s="404">
        <f t="shared" si="56"/>
        <v>208</v>
      </c>
      <c r="B267" s="1207"/>
      <c r="C267" s="405" t="s">
        <v>654</v>
      </c>
      <c r="D267" s="406" t="s">
        <v>655</v>
      </c>
      <c r="E267" s="406"/>
      <c r="F267" s="420" t="s">
        <v>57</v>
      </c>
      <c r="G267" s="325">
        <f t="shared" si="53"/>
        <v>1100</v>
      </c>
      <c r="H267" s="1216"/>
      <c r="K267" s="421">
        <v>595</v>
      </c>
    </row>
    <row r="268" spans="1:11" ht="25.5" x14ac:dyDescent="0.25">
      <c r="A268" s="408">
        <f t="shared" si="56"/>
        <v>209</v>
      </c>
      <c r="B268" s="1213"/>
      <c r="C268" s="428" t="s">
        <v>656</v>
      </c>
      <c r="D268" s="429" t="s">
        <v>657</v>
      </c>
      <c r="E268" s="429"/>
      <c r="F268" s="430" t="s">
        <v>57</v>
      </c>
      <c r="G268" s="325">
        <f t="shared" si="53"/>
        <v>1100</v>
      </c>
      <c r="H268" s="1221"/>
      <c r="K268" s="421">
        <v>595</v>
      </c>
    </row>
    <row r="269" spans="1:11" x14ac:dyDescent="0.25">
      <c r="A269" s="435"/>
      <c r="B269" s="436"/>
      <c r="C269" s="437"/>
      <c r="D269" s="438" t="s">
        <v>658</v>
      </c>
      <c r="E269" s="436"/>
      <c r="F269" s="439" t="s">
        <v>57</v>
      </c>
      <c r="G269" s="432"/>
      <c r="H269" s="1222" t="s">
        <v>620</v>
      </c>
      <c r="K269" s="421"/>
    </row>
    <row r="270" spans="1:11" ht="25.5" x14ac:dyDescent="0.25">
      <c r="A270" s="440">
        <f>A268+1</f>
        <v>210</v>
      </c>
      <c r="B270" s="1225"/>
      <c r="C270" s="441" t="s">
        <v>659</v>
      </c>
      <c r="D270" s="442" t="s">
        <v>660</v>
      </c>
      <c r="E270" s="442"/>
      <c r="F270" s="443" t="s">
        <v>57</v>
      </c>
      <c r="G270" s="325">
        <f t="shared" si="53"/>
        <v>1000</v>
      </c>
      <c r="H270" s="1223"/>
      <c r="K270" s="421">
        <v>575</v>
      </c>
    </row>
    <row r="271" spans="1:11" ht="25.5" x14ac:dyDescent="0.25">
      <c r="A271" s="440">
        <f t="shared" ref="A271:A278" si="57">A270+1</f>
        <v>211</v>
      </c>
      <c r="B271" s="1225"/>
      <c r="C271" s="441" t="s">
        <v>661</v>
      </c>
      <c r="D271" s="442" t="s">
        <v>662</v>
      </c>
      <c r="E271" s="442"/>
      <c r="F271" s="443" t="s">
        <v>57</v>
      </c>
      <c r="G271" s="325">
        <f t="shared" si="53"/>
        <v>1100</v>
      </c>
      <c r="H271" s="1223"/>
      <c r="K271" s="421">
        <v>595</v>
      </c>
    </row>
    <row r="272" spans="1:11" ht="25.5" x14ac:dyDescent="0.25">
      <c r="A272" s="444">
        <f t="shared" si="57"/>
        <v>212</v>
      </c>
      <c r="B272" s="1225"/>
      <c r="C272" s="441" t="s">
        <v>663</v>
      </c>
      <c r="D272" s="442" t="s">
        <v>799</v>
      </c>
      <c r="E272" s="442"/>
      <c r="F272" s="445" t="s">
        <v>57</v>
      </c>
      <c r="G272" s="325">
        <f t="shared" si="53"/>
        <v>1100</v>
      </c>
      <c r="H272" s="1223"/>
      <c r="K272" s="421">
        <v>622</v>
      </c>
    </row>
    <row r="273" spans="1:11" ht="25.5" x14ac:dyDescent="0.25">
      <c r="A273" s="440">
        <f t="shared" si="57"/>
        <v>213</v>
      </c>
      <c r="B273" s="1225"/>
      <c r="C273" s="441" t="s">
        <v>667</v>
      </c>
      <c r="D273" s="442" t="s">
        <v>668</v>
      </c>
      <c r="E273" s="442"/>
      <c r="F273" s="443" t="s">
        <v>57</v>
      </c>
      <c r="G273" s="325">
        <f t="shared" si="53"/>
        <v>1100</v>
      </c>
      <c r="H273" s="1223"/>
      <c r="K273" s="421">
        <v>622</v>
      </c>
    </row>
    <row r="274" spans="1:11" ht="25.5" x14ac:dyDescent="0.25">
      <c r="A274" s="440">
        <f t="shared" si="57"/>
        <v>214</v>
      </c>
      <c r="B274" s="1225"/>
      <c r="C274" s="441" t="s">
        <v>665</v>
      </c>
      <c r="D274" s="442" t="s">
        <v>666</v>
      </c>
      <c r="E274" s="442"/>
      <c r="F274" s="443" t="s">
        <v>57</v>
      </c>
      <c r="G274" s="325">
        <f t="shared" si="53"/>
        <v>1100</v>
      </c>
      <c r="H274" s="1223"/>
      <c r="K274" s="421">
        <v>622</v>
      </c>
    </row>
    <row r="275" spans="1:11" ht="25.5" x14ac:dyDescent="0.25">
      <c r="A275" s="440">
        <f t="shared" si="57"/>
        <v>215</v>
      </c>
      <c r="B275" s="1225"/>
      <c r="C275" s="441" t="s">
        <v>669</v>
      </c>
      <c r="D275" s="442" t="s">
        <v>800</v>
      </c>
      <c r="E275" s="446"/>
      <c r="F275" s="447" t="s">
        <v>57</v>
      </c>
      <c r="G275" s="325">
        <f t="shared" si="53"/>
        <v>1300</v>
      </c>
      <c r="H275" s="1223"/>
      <c r="K275" s="421">
        <v>714</v>
      </c>
    </row>
    <row r="276" spans="1:11" ht="25.5" x14ac:dyDescent="0.25">
      <c r="A276" s="440">
        <f t="shared" si="57"/>
        <v>216</v>
      </c>
      <c r="B276" s="1225"/>
      <c r="C276" s="441" t="s">
        <v>671</v>
      </c>
      <c r="D276" s="442" t="s">
        <v>801</v>
      </c>
      <c r="E276" s="446"/>
      <c r="F276" s="447" t="s">
        <v>57</v>
      </c>
      <c r="G276" s="325">
        <f t="shared" si="53"/>
        <v>1300</v>
      </c>
      <c r="H276" s="1223"/>
      <c r="K276" s="421">
        <v>714</v>
      </c>
    </row>
    <row r="277" spans="1:11" ht="25.5" x14ac:dyDescent="0.25">
      <c r="A277" s="440">
        <f t="shared" si="57"/>
        <v>217</v>
      </c>
      <c r="B277" s="1225"/>
      <c r="C277" s="441" t="s">
        <v>673</v>
      </c>
      <c r="D277" s="442" t="s">
        <v>674</v>
      </c>
      <c r="E277" s="442"/>
      <c r="F277" s="443" t="s">
        <v>57</v>
      </c>
      <c r="G277" s="325">
        <f t="shared" si="53"/>
        <v>1300</v>
      </c>
      <c r="H277" s="1223"/>
      <c r="K277" s="421">
        <v>714</v>
      </c>
    </row>
    <row r="278" spans="1:11" ht="25.5" x14ac:dyDescent="0.25">
      <c r="A278" s="448">
        <f t="shared" si="57"/>
        <v>218</v>
      </c>
      <c r="B278" s="1226"/>
      <c r="C278" s="449" t="s">
        <v>675</v>
      </c>
      <c r="D278" s="450" t="s">
        <v>676</v>
      </c>
      <c r="E278" s="450"/>
      <c r="F278" s="451" t="s">
        <v>57</v>
      </c>
      <c r="G278" s="325">
        <f t="shared" si="53"/>
        <v>1300</v>
      </c>
      <c r="H278" s="1224"/>
      <c r="K278" s="421">
        <v>714</v>
      </c>
    </row>
    <row r="279" spans="1:11" x14ac:dyDescent="0.25">
      <c r="A279" s="411"/>
      <c r="B279" s="367"/>
      <c r="C279" s="412"/>
      <c r="D279" s="413" t="s">
        <v>677</v>
      </c>
      <c r="E279" s="367"/>
      <c r="F279" s="431" t="s">
        <v>57</v>
      </c>
      <c r="G279" s="432"/>
      <c r="H279" s="1219" t="s">
        <v>620</v>
      </c>
      <c r="K279" s="421"/>
    </row>
    <row r="280" spans="1:11" ht="25.5" x14ac:dyDescent="0.25">
      <c r="A280" s="404">
        <f>A278+1</f>
        <v>219</v>
      </c>
      <c r="B280" s="1207"/>
      <c r="C280" s="405" t="s">
        <v>678</v>
      </c>
      <c r="D280" s="406" t="s">
        <v>679</v>
      </c>
      <c r="E280" s="406"/>
      <c r="F280" s="420" t="s">
        <v>57</v>
      </c>
      <c r="G280" s="325">
        <f t="shared" si="53"/>
        <v>1000</v>
      </c>
      <c r="H280" s="1216"/>
      <c r="K280" s="421">
        <v>575</v>
      </c>
    </row>
    <row r="281" spans="1:11" ht="25.5" x14ac:dyDescent="0.25">
      <c r="A281" s="404">
        <f t="shared" ref="A281:A288" si="58">A280+1</f>
        <v>220</v>
      </c>
      <c r="B281" s="1207"/>
      <c r="C281" s="405" t="s">
        <v>680</v>
      </c>
      <c r="D281" s="406" t="s">
        <v>681</v>
      </c>
      <c r="E281" s="406"/>
      <c r="F281" s="420" t="s">
        <v>57</v>
      </c>
      <c r="G281" s="325">
        <f t="shared" si="53"/>
        <v>1100</v>
      </c>
      <c r="H281" s="1216"/>
      <c r="K281" s="421">
        <v>595</v>
      </c>
    </row>
    <row r="282" spans="1:11" ht="25.5" x14ac:dyDescent="0.25">
      <c r="A282" s="426">
        <f t="shared" si="58"/>
        <v>221</v>
      </c>
      <c r="B282" s="1207"/>
      <c r="C282" s="405" t="s">
        <v>682</v>
      </c>
      <c r="D282" s="406" t="s">
        <v>802</v>
      </c>
      <c r="E282" s="406"/>
      <c r="F282" s="427" t="s">
        <v>57</v>
      </c>
      <c r="G282" s="325">
        <f t="shared" si="53"/>
        <v>1100</v>
      </c>
      <c r="H282" s="1216"/>
      <c r="K282" s="421">
        <v>622</v>
      </c>
    </row>
    <row r="283" spans="1:11" ht="25.5" x14ac:dyDescent="0.25">
      <c r="A283" s="404">
        <f t="shared" si="58"/>
        <v>222</v>
      </c>
      <c r="B283" s="1207"/>
      <c r="C283" s="405" t="s">
        <v>686</v>
      </c>
      <c r="D283" s="406" t="s">
        <v>687</v>
      </c>
      <c r="E283" s="406"/>
      <c r="F283" s="420" t="s">
        <v>57</v>
      </c>
      <c r="G283" s="325">
        <f t="shared" si="53"/>
        <v>1100</v>
      </c>
      <c r="H283" s="1216"/>
      <c r="K283" s="421">
        <v>622</v>
      </c>
    </row>
    <row r="284" spans="1:11" ht="25.5" x14ac:dyDescent="0.25">
      <c r="A284" s="404">
        <f t="shared" si="58"/>
        <v>223</v>
      </c>
      <c r="B284" s="1207"/>
      <c r="C284" s="405" t="s">
        <v>684</v>
      </c>
      <c r="D284" s="406" t="s">
        <v>685</v>
      </c>
      <c r="E284" s="406"/>
      <c r="F284" s="420" t="s">
        <v>57</v>
      </c>
      <c r="G284" s="325">
        <f t="shared" si="53"/>
        <v>1100</v>
      </c>
      <c r="H284" s="1216"/>
      <c r="K284" s="421">
        <v>622</v>
      </c>
    </row>
    <row r="285" spans="1:11" ht="25.5" x14ac:dyDescent="0.25">
      <c r="A285" s="404">
        <f t="shared" si="58"/>
        <v>224</v>
      </c>
      <c r="B285" s="1207"/>
      <c r="C285" s="405" t="s">
        <v>688</v>
      </c>
      <c r="D285" s="406" t="s">
        <v>689</v>
      </c>
      <c r="E285" s="433"/>
      <c r="F285" s="434" t="s">
        <v>57</v>
      </c>
      <c r="G285" s="325">
        <f t="shared" si="53"/>
        <v>1300</v>
      </c>
      <c r="H285" s="1216"/>
      <c r="K285" s="421">
        <v>714</v>
      </c>
    </row>
    <row r="286" spans="1:11" ht="25.5" x14ac:dyDescent="0.25">
      <c r="A286" s="404">
        <f t="shared" si="58"/>
        <v>225</v>
      </c>
      <c r="B286" s="1207"/>
      <c r="C286" s="405" t="s">
        <v>690</v>
      </c>
      <c r="D286" s="406" t="s">
        <v>691</v>
      </c>
      <c r="E286" s="433"/>
      <c r="F286" s="434" t="s">
        <v>57</v>
      </c>
      <c r="G286" s="325">
        <f t="shared" si="53"/>
        <v>1300</v>
      </c>
      <c r="H286" s="1216"/>
      <c r="K286" s="421">
        <v>714</v>
      </c>
    </row>
    <row r="287" spans="1:11" ht="25.5" x14ac:dyDescent="0.25">
      <c r="A287" s="404">
        <f t="shared" si="58"/>
        <v>226</v>
      </c>
      <c r="B287" s="1207"/>
      <c r="C287" s="405" t="s">
        <v>692</v>
      </c>
      <c r="D287" s="406" t="s">
        <v>693</v>
      </c>
      <c r="E287" s="406"/>
      <c r="F287" s="420" t="s">
        <v>57</v>
      </c>
      <c r="G287" s="325">
        <f t="shared" si="53"/>
        <v>1300</v>
      </c>
      <c r="H287" s="1216"/>
      <c r="K287" s="421">
        <v>714</v>
      </c>
    </row>
    <row r="288" spans="1:11" ht="25.5" x14ac:dyDescent="0.25">
      <c r="A288" s="408">
        <f t="shared" si="58"/>
        <v>227</v>
      </c>
      <c r="B288" s="1213"/>
      <c r="C288" s="428" t="s">
        <v>694</v>
      </c>
      <c r="D288" s="429" t="s">
        <v>695</v>
      </c>
      <c r="E288" s="429"/>
      <c r="F288" s="430" t="s">
        <v>57</v>
      </c>
      <c r="G288" s="325">
        <f t="shared" si="53"/>
        <v>1300</v>
      </c>
      <c r="H288" s="1221"/>
      <c r="K288" s="421">
        <v>714</v>
      </c>
    </row>
    <row r="289" spans="1:11" x14ac:dyDescent="0.25">
      <c r="A289" s="411"/>
      <c r="B289" s="367"/>
      <c r="C289" s="412"/>
      <c r="D289" s="413" t="s">
        <v>696</v>
      </c>
      <c r="E289" s="367"/>
      <c r="F289" s="403" t="s">
        <v>346</v>
      </c>
      <c r="G289" s="371"/>
      <c r="H289" s="1219" t="s">
        <v>566</v>
      </c>
    </row>
    <row r="290" spans="1:11" ht="25.5" x14ac:dyDescent="0.25">
      <c r="A290" s="404">
        <f>A288+1</f>
        <v>228</v>
      </c>
      <c r="B290" s="1207"/>
      <c r="C290" s="405" t="s">
        <v>697</v>
      </c>
      <c r="D290" s="406" t="s">
        <v>698</v>
      </c>
      <c r="E290" s="406" t="s">
        <v>225</v>
      </c>
      <c r="F290" s="325">
        <f t="shared" ref="F290:F317" si="59">ROUND((K290*100.29)+(K290*100.29)*80%,-2)</f>
        <v>2100</v>
      </c>
      <c r="G290" s="372">
        <f t="shared" ref="G290:G295" si="60">F290*$G$289</f>
        <v>0</v>
      </c>
      <c r="H290" s="1216"/>
      <c r="K290" s="407">
        <v>11.7</v>
      </c>
    </row>
    <row r="291" spans="1:11" ht="25.5" x14ac:dyDescent="0.25">
      <c r="A291" s="404">
        <f t="shared" ref="A291:A296" si="61">A290+1</f>
        <v>229</v>
      </c>
      <c r="B291" s="1207"/>
      <c r="C291" s="405" t="s">
        <v>699</v>
      </c>
      <c r="D291" s="406" t="s">
        <v>700</v>
      </c>
      <c r="E291" s="406" t="s">
        <v>225</v>
      </c>
      <c r="F291" s="325">
        <f t="shared" si="59"/>
        <v>2900</v>
      </c>
      <c r="G291" s="372">
        <f t="shared" si="60"/>
        <v>0</v>
      </c>
      <c r="H291" s="1216"/>
      <c r="K291" s="407">
        <v>16.2</v>
      </c>
    </row>
    <row r="292" spans="1:11" ht="25.5" x14ac:dyDescent="0.25">
      <c r="A292" s="404">
        <f t="shared" si="61"/>
        <v>230</v>
      </c>
      <c r="B292" s="1207"/>
      <c r="C292" s="405" t="s">
        <v>701</v>
      </c>
      <c r="D292" s="406" t="s">
        <v>702</v>
      </c>
      <c r="E292" s="406" t="s">
        <v>225</v>
      </c>
      <c r="F292" s="325">
        <f t="shared" si="59"/>
        <v>2400</v>
      </c>
      <c r="G292" s="372">
        <f t="shared" si="60"/>
        <v>0</v>
      </c>
      <c r="H292" s="1216"/>
      <c r="K292" s="407">
        <v>13.1</v>
      </c>
    </row>
    <row r="293" spans="1:11" ht="25.5" x14ac:dyDescent="0.25">
      <c r="A293" s="404">
        <f t="shared" si="61"/>
        <v>231</v>
      </c>
      <c r="B293" s="1207"/>
      <c r="C293" s="405" t="s">
        <v>703</v>
      </c>
      <c r="D293" s="406" t="s">
        <v>704</v>
      </c>
      <c r="E293" s="406" t="s">
        <v>225</v>
      </c>
      <c r="F293" s="325">
        <f t="shared" si="59"/>
        <v>2300</v>
      </c>
      <c r="G293" s="372">
        <f t="shared" si="60"/>
        <v>0</v>
      </c>
      <c r="H293" s="1216"/>
      <c r="K293" s="407">
        <v>12.9</v>
      </c>
    </row>
    <row r="294" spans="1:11" ht="25.5" x14ac:dyDescent="0.25">
      <c r="A294" s="404">
        <f t="shared" si="61"/>
        <v>232</v>
      </c>
      <c r="B294" s="1207"/>
      <c r="C294" s="405" t="s">
        <v>705</v>
      </c>
      <c r="D294" s="406" t="s">
        <v>706</v>
      </c>
      <c r="E294" s="406" t="s">
        <v>225</v>
      </c>
      <c r="F294" s="325">
        <f t="shared" si="59"/>
        <v>2800</v>
      </c>
      <c r="G294" s="372">
        <f t="shared" si="60"/>
        <v>0</v>
      </c>
      <c r="H294" s="1216"/>
      <c r="K294" s="407">
        <v>15.6</v>
      </c>
    </row>
    <row r="295" spans="1:11" ht="25.5" x14ac:dyDescent="0.25">
      <c r="A295" s="404">
        <f t="shared" si="61"/>
        <v>233</v>
      </c>
      <c r="B295" s="1207"/>
      <c r="C295" s="405" t="s">
        <v>707</v>
      </c>
      <c r="D295" s="406" t="s">
        <v>708</v>
      </c>
      <c r="E295" s="406" t="s">
        <v>225</v>
      </c>
      <c r="F295" s="325">
        <f t="shared" si="59"/>
        <v>2600</v>
      </c>
      <c r="G295" s="372">
        <f t="shared" si="60"/>
        <v>0</v>
      </c>
      <c r="H295" s="1216"/>
      <c r="K295" s="407">
        <v>14.6</v>
      </c>
    </row>
    <row r="296" spans="1:11" ht="25.5" x14ac:dyDescent="0.25">
      <c r="A296" s="408">
        <f t="shared" si="61"/>
        <v>234</v>
      </c>
      <c r="B296" s="1208"/>
      <c r="C296" s="409" t="s">
        <v>709</v>
      </c>
      <c r="D296" s="410" t="s">
        <v>710</v>
      </c>
      <c r="E296" s="410" t="s">
        <v>225</v>
      </c>
      <c r="F296" s="325">
        <f t="shared" si="59"/>
        <v>2700</v>
      </c>
      <c r="G296" s="372">
        <f>F296*G289</f>
        <v>0</v>
      </c>
      <c r="H296" s="1217"/>
      <c r="K296" s="407">
        <v>14.7</v>
      </c>
    </row>
    <row r="297" spans="1:11" x14ac:dyDescent="0.25">
      <c r="A297" s="401"/>
      <c r="B297" s="379"/>
      <c r="C297" s="402"/>
      <c r="D297" s="395" t="s">
        <v>711</v>
      </c>
      <c r="E297" s="379"/>
      <c r="F297" s="403" t="s">
        <v>346</v>
      </c>
      <c r="G297" s="371"/>
      <c r="H297" s="1220" t="s">
        <v>566</v>
      </c>
    </row>
    <row r="298" spans="1:11" ht="25.5" x14ac:dyDescent="0.25">
      <c r="A298" s="404">
        <f>A296+1</f>
        <v>235</v>
      </c>
      <c r="B298" s="1213"/>
      <c r="C298" s="405" t="s">
        <v>712</v>
      </c>
      <c r="D298" s="406" t="s">
        <v>713</v>
      </c>
      <c r="E298" s="406" t="s">
        <v>225</v>
      </c>
      <c r="F298" s="325">
        <f t="shared" si="59"/>
        <v>2200</v>
      </c>
      <c r="G298" s="372">
        <f t="shared" ref="G298:G304" si="62">F298*$G$297</f>
        <v>0</v>
      </c>
      <c r="H298" s="1220"/>
      <c r="K298" s="407">
        <v>12</v>
      </c>
    </row>
    <row r="299" spans="1:11" ht="25.5" x14ac:dyDescent="0.25">
      <c r="A299" s="404">
        <f t="shared" ref="A299:A304" si="63">A298+1</f>
        <v>236</v>
      </c>
      <c r="B299" s="1227"/>
      <c r="C299" s="405" t="s">
        <v>714</v>
      </c>
      <c r="D299" s="406" t="s">
        <v>715</v>
      </c>
      <c r="E299" s="406" t="s">
        <v>225</v>
      </c>
      <c r="F299" s="325">
        <f t="shared" si="59"/>
        <v>2900</v>
      </c>
      <c r="G299" s="372">
        <f t="shared" si="62"/>
        <v>0</v>
      </c>
      <c r="H299" s="1220"/>
      <c r="K299" s="407">
        <v>16</v>
      </c>
    </row>
    <row r="300" spans="1:11" ht="25.5" x14ac:dyDescent="0.25">
      <c r="A300" s="404">
        <f t="shared" si="63"/>
        <v>237</v>
      </c>
      <c r="B300" s="1227"/>
      <c r="C300" s="405" t="s">
        <v>716</v>
      </c>
      <c r="D300" s="406" t="s">
        <v>717</v>
      </c>
      <c r="E300" s="406" t="s">
        <v>225</v>
      </c>
      <c r="F300" s="325">
        <f t="shared" si="59"/>
        <v>2400</v>
      </c>
      <c r="G300" s="372">
        <f t="shared" si="62"/>
        <v>0</v>
      </c>
      <c r="H300" s="1220"/>
      <c r="K300" s="407">
        <v>13.4</v>
      </c>
    </row>
    <row r="301" spans="1:11" ht="25.5" x14ac:dyDescent="0.25">
      <c r="A301" s="404">
        <f t="shared" si="63"/>
        <v>238</v>
      </c>
      <c r="B301" s="1227"/>
      <c r="C301" s="405" t="s">
        <v>718</v>
      </c>
      <c r="D301" s="406" t="s">
        <v>719</v>
      </c>
      <c r="E301" s="406" t="s">
        <v>225</v>
      </c>
      <c r="F301" s="325">
        <f t="shared" si="59"/>
        <v>2500</v>
      </c>
      <c r="G301" s="372">
        <f t="shared" si="62"/>
        <v>0</v>
      </c>
      <c r="H301" s="1220"/>
      <c r="K301" s="407">
        <v>13.8</v>
      </c>
    </row>
    <row r="302" spans="1:11" ht="25.5" x14ac:dyDescent="0.25">
      <c r="A302" s="404">
        <f t="shared" si="63"/>
        <v>239</v>
      </c>
      <c r="B302" s="1227"/>
      <c r="C302" s="405" t="s">
        <v>720</v>
      </c>
      <c r="D302" s="406" t="s">
        <v>721</v>
      </c>
      <c r="E302" s="406" t="s">
        <v>225</v>
      </c>
      <c r="F302" s="325">
        <f t="shared" si="59"/>
        <v>2900</v>
      </c>
      <c r="G302" s="372">
        <f t="shared" si="62"/>
        <v>0</v>
      </c>
      <c r="H302" s="1220"/>
      <c r="K302" s="407">
        <v>15.9</v>
      </c>
    </row>
    <row r="303" spans="1:11" ht="25.5" x14ac:dyDescent="0.25">
      <c r="A303" s="404">
        <f t="shared" si="63"/>
        <v>240</v>
      </c>
      <c r="B303" s="1227"/>
      <c r="C303" s="405" t="s">
        <v>722</v>
      </c>
      <c r="D303" s="406" t="s">
        <v>723</v>
      </c>
      <c r="E303" s="406" t="s">
        <v>225</v>
      </c>
      <c r="F303" s="325">
        <f t="shared" si="59"/>
        <v>2700</v>
      </c>
      <c r="G303" s="372">
        <f t="shared" si="62"/>
        <v>0</v>
      </c>
      <c r="H303" s="1220"/>
      <c r="K303" s="407">
        <v>15</v>
      </c>
    </row>
    <row r="304" spans="1:11" ht="25.5" x14ac:dyDescent="0.25">
      <c r="A304" s="408">
        <f t="shared" si="63"/>
        <v>241</v>
      </c>
      <c r="B304" s="1227"/>
      <c r="C304" s="428" t="s">
        <v>724</v>
      </c>
      <c r="D304" s="429" t="s">
        <v>725</v>
      </c>
      <c r="E304" s="429" t="s">
        <v>225</v>
      </c>
      <c r="F304" s="325">
        <f t="shared" si="59"/>
        <v>2700</v>
      </c>
      <c r="G304" s="375">
        <f t="shared" si="62"/>
        <v>0</v>
      </c>
      <c r="H304" s="1220"/>
      <c r="K304" s="407">
        <v>15</v>
      </c>
    </row>
    <row r="305" spans="1:16" ht="18.75" x14ac:dyDescent="0.25">
      <c r="A305" s="1228" t="s">
        <v>726</v>
      </c>
      <c r="B305" s="1229"/>
      <c r="C305" s="1229"/>
      <c r="D305" s="1229"/>
      <c r="E305" s="1229"/>
      <c r="F305" s="1229"/>
      <c r="G305" s="1229"/>
      <c r="H305" s="1230"/>
    </row>
    <row r="306" spans="1:16" x14ac:dyDescent="0.25">
      <c r="A306" s="411"/>
      <c r="B306" s="367"/>
      <c r="C306" s="412"/>
      <c r="D306" s="413" t="s">
        <v>727</v>
      </c>
      <c r="E306" s="367"/>
      <c r="F306" s="403" t="s">
        <v>346</v>
      </c>
      <c r="G306" s="371"/>
      <c r="H306" s="1231" t="s">
        <v>566</v>
      </c>
    </row>
    <row r="307" spans="1:16" x14ac:dyDescent="0.25">
      <c r="A307" s="404">
        <f>A304+1</f>
        <v>242</v>
      </c>
      <c r="B307" s="1207"/>
      <c r="C307" s="405" t="s">
        <v>728</v>
      </c>
      <c r="D307" s="406" t="s">
        <v>729</v>
      </c>
      <c r="E307" s="406" t="s">
        <v>225</v>
      </c>
      <c r="F307" s="325">
        <f t="shared" si="59"/>
        <v>1200</v>
      </c>
      <c r="G307" s="372">
        <f t="shared" ref="G307:G317" si="64">F307*$G$306</f>
        <v>0</v>
      </c>
      <c r="H307" s="1220"/>
      <c r="K307" s="407">
        <v>6.5</v>
      </c>
    </row>
    <row r="308" spans="1:16" x14ac:dyDescent="0.25">
      <c r="A308" s="404">
        <f t="shared" ref="A308:A311" si="65">A307+1</f>
        <v>243</v>
      </c>
      <c r="B308" s="1207"/>
      <c r="C308" s="405" t="s">
        <v>730</v>
      </c>
      <c r="D308" s="406" t="s">
        <v>731</v>
      </c>
      <c r="E308" s="406" t="s">
        <v>225</v>
      </c>
      <c r="F308" s="325">
        <f t="shared" si="59"/>
        <v>1200</v>
      </c>
      <c r="G308" s="372">
        <f t="shared" si="64"/>
        <v>0</v>
      </c>
      <c r="H308" s="1220"/>
      <c r="K308" s="407">
        <v>6.9</v>
      </c>
    </row>
    <row r="309" spans="1:16" x14ac:dyDescent="0.25">
      <c r="A309" s="404">
        <f t="shared" si="65"/>
        <v>244</v>
      </c>
      <c r="B309" s="1207"/>
      <c r="C309" s="405" t="s">
        <v>732</v>
      </c>
      <c r="D309" s="406" t="s">
        <v>733</v>
      </c>
      <c r="E309" s="406" t="s">
        <v>225</v>
      </c>
      <c r="F309" s="325">
        <f t="shared" si="59"/>
        <v>1600</v>
      </c>
      <c r="G309" s="372">
        <f t="shared" si="64"/>
        <v>0</v>
      </c>
      <c r="H309" s="1220"/>
      <c r="K309" s="407">
        <v>8.6999999999999993</v>
      </c>
    </row>
    <row r="310" spans="1:16" x14ac:dyDescent="0.25">
      <c r="A310" s="404">
        <f t="shared" si="65"/>
        <v>245</v>
      </c>
      <c r="B310" s="1207"/>
      <c r="C310" s="405" t="s">
        <v>734</v>
      </c>
      <c r="D310" s="406" t="s">
        <v>735</v>
      </c>
      <c r="E310" s="406" t="s">
        <v>225</v>
      </c>
      <c r="F310" s="325">
        <f t="shared" si="59"/>
        <v>1600</v>
      </c>
      <c r="G310" s="372">
        <f t="shared" si="64"/>
        <v>0</v>
      </c>
      <c r="H310" s="1220"/>
      <c r="K310" s="407">
        <v>8.6999999999999993</v>
      </c>
    </row>
    <row r="311" spans="1:16" x14ac:dyDescent="0.25">
      <c r="A311" s="408">
        <f t="shared" si="65"/>
        <v>246</v>
      </c>
      <c r="B311" s="1208"/>
      <c r="C311" s="409" t="s">
        <v>736</v>
      </c>
      <c r="D311" s="410" t="s">
        <v>737</v>
      </c>
      <c r="E311" s="410" t="s">
        <v>225</v>
      </c>
      <c r="F311" s="325">
        <f t="shared" si="59"/>
        <v>2000</v>
      </c>
      <c r="G311" s="375">
        <f t="shared" si="64"/>
        <v>0</v>
      </c>
      <c r="H311" s="1232"/>
      <c r="K311" s="407">
        <v>11.1</v>
      </c>
    </row>
    <row r="312" spans="1:16" x14ac:dyDescent="0.25">
      <c r="A312" s="411"/>
      <c r="B312" s="367"/>
      <c r="C312" s="412"/>
      <c r="D312" s="452" t="s">
        <v>738</v>
      </c>
      <c r="E312" s="367"/>
      <c r="F312" s="403" t="s">
        <v>346</v>
      </c>
      <c r="G312" s="367"/>
      <c r="H312" s="1219" t="s">
        <v>566</v>
      </c>
      <c r="K312" s="407"/>
    </row>
    <row r="313" spans="1:16" x14ac:dyDescent="0.25">
      <c r="A313" s="404">
        <f>A311+1</f>
        <v>247</v>
      </c>
      <c r="B313" s="1207"/>
      <c r="C313" s="405" t="s">
        <v>739</v>
      </c>
      <c r="D313" s="406" t="s">
        <v>740</v>
      </c>
      <c r="E313" s="406" t="s">
        <v>225</v>
      </c>
      <c r="F313" s="325">
        <f t="shared" si="59"/>
        <v>400</v>
      </c>
      <c r="G313" s="372">
        <f t="shared" si="64"/>
        <v>0</v>
      </c>
      <c r="H313" s="1216"/>
      <c r="K313" s="407">
        <v>2.1</v>
      </c>
    </row>
    <row r="314" spans="1:16" x14ac:dyDescent="0.25">
      <c r="A314" s="404">
        <f>A313+1</f>
        <v>248</v>
      </c>
      <c r="B314" s="1207"/>
      <c r="C314" s="405" t="s">
        <v>741</v>
      </c>
      <c r="D314" s="406" t="s">
        <v>742</v>
      </c>
      <c r="E314" s="406" t="s">
        <v>225</v>
      </c>
      <c r="F314" s="325">
        <f t="shared" si="59"/>
        <v>400</v>
      </c>
      <c r="G314" s="372">
        <f t="shared" si="64"/>
        <v>0</v>
      </c>
      <c r="H314" s="1216"/>
      <c r="K314" s="407">
        <v>2.2999999999999998</v>
      </c>
    </row>
    <row r="315" spans="1:16" x14ac:dyDescent="0.25">
      <c r="A315" s="404">
        <f t="shared" ref="A315:A316" si="66">A313+1</f>
        <v>248</v>
      </c>
      <c r="B315" s="1207"/>
      <c r="C315" s="405" t="s">
        <v>743</v>
      </c>
      <c r="D315" s="406" t="s">
        <v>744</v>
      </c>
      <c r="E315" s="406" t="s">
        <v>225</v>
      </c>
      <c r="F315" s="325">
        <f t="shared" si="59"/>
        <v>600</v>
      </c>
      <c r="G315" s="372">
        <f t="shared" si="64"/>
        <v>0</v>
      </c>
      <c r="H315" s="1216"/>
      <c r="K315" s="407">
        <v>3.2</v>
      </c>
    </row>
    <row r="316" spans="1:16" x14ac:dyDescent="0.25">
      <c r="A316" s="404">
        <f t="shared" si="66"/>
        <v>249</v>
      </c>
      <c r="B316" s="1207"/>
      <c r="C316" s="453" t="s">
        <v>803</v>
      </c>
      <c r="D316" s="433" t="s">
        <v>804</v>
      </c>
      <c r="E316" s="406" t="s">
        <v>225</v>
      </c>
      <c r="F316" s="325">
        <f t="shared" si="59"/>
        <v>600</v>
      </c>
      <c r="G316" s="372">
        <f t="shared" si="64"/>
        <v>0</v>
      </c>
      <c r="H316" s="1216"/>
      <c r="K316" s="407">
        <v>3.6</v>
      </c>
    </row>
    <row r="317" spans="1:16" x14ac:dyDescent="0.25">
      <c r="A317" s="408">
        <f>A316+1</f>
        <v>250</v>
      </c>
      <c r="B317" s="1208"/>
      <c r="C317" s="409" t="s">
        <v>745</v>
      </c>
      <c r="D317" s="410" t="s">
        <v>746</v>
      </c>
      <c r="E317" s="410" t="s">
        <v>225</v>
      </c>
      <c r="F317" s="325">
        <f t="shared" si="59"/>
        <v>700</v>
      </c>
      <c r="G317" s="375">
        <f t="shared" si="64"/>
        <v>0</v>
      </c>
      <c r="H317" s="1217"/>
      <c r="K317" s="407">
        <v>3.8</v>
      </c>
    </row>
    <row r="318" spans="1:16" x14ac:dyDescent="0.25">
      <c r="A318" s="454"/>
      <c r="B318" s="1233"/>
      <c r="C318" s="455"/>
      <c r="D318" s="456" t="s">
        <v>805</v>
      </c>
      <c r="E318" s="457"/>
      <c r="F318" s="458"/>
      <c r="G318" s="457"/>
      <c r="H318" s="1236" t="s">
        <v>222</v>
      </c>
      <c r="I318" s="102"/>
      <c r="J318" s="459"/>
      <c r="K318" s="460"/>
      <c r="L318" s="461"/>
      <c r="M318" s="461"/>
      <c r="N318" s="461"/>
      <c r="O318" s="461"/>
      <c r="P318" s="461"/>
    </row>
    <row r="319" spans="1:16" x14ac:dyDescent="0.25">
      <c r="A319" s="426">
        <v>247</v>
      </c>
      <c r="B319" s="1234"/>
      <c r="C319" s="405" t="s">
        <v>806</v>
      </c>
      <c r="D319" s="406" t="s">
        <v>807</v>
      </c>
      <c r="E319" s="406" t="s">
        <v>225</v>
      </c>
      <c r="F319" s="462"/>
      <c r="G319" s="463">
        <v>190</v>
      </c>
      <c r="H319" s="1237"/>
      <c r="I319" s="102"/>
      <c r="J319" s="459"/>
      <c r="K319" s="460"/>
      <c r="L319" s="461"/>
      <c r="M319" s="461"/>
      <c r="N319" s="461"/>
      <c r="O319" s="461"/>
      <c r="P319" s="461"/>
    </row>
    <row r="320" spans="1:16" x14ac:dyDescent="0.25">
      <c r="A320" s="426">
        <v>248</v>
      </c>
      <c r="B320" s="1234"/>
      <c r="C320" s="405" t="s">
        <v>808</v>
      </c>
      <c r="D320" s="406" t="s">
        <v>809</v>
      </c>
      <c r="E320" s="406" t="s">
        <v>225</v>
      </c>
      <c r="F320" s="462"/>
      <c r="G320" s="463">
        <v>190</v>
      </c>
      <c r="H320" s="1237"/>
      <c r="I320" s="102"/>
      <c r="J320" s="459"/>
      <c r="K320" s="460"/>
      <c r="L320" s="461"/>
      <c r="M320" s="461"/>
      <c r="N320" s="461"/>
      <c r="O320" s="461"/>
      <c r="P320" s="461"/>
    </row>
    <row r="321" spans="1:16" ht="25.5" x14ac:dyDescent="0.25">
      <c r="A321" s="464">
        <v>249</v>
      </c>
      <c r="B321" s="1235"/>
      <c r="C321" s="409" t="s">
        <v>810</v>
      </c>
      <c r="D321" s="410" t="s">
        <v>811</v>
      </c>
      <c r="E321" s="410" t="s">
        <v>225</v>
      </c>
      <c r="F321" s="465"/>
      <c r="G321" s="466">
        <v>190</v>
      </c>
      <c r="H321" s="1238"/>
      <c r="I321" s="102"/>
      <c r="J321" s="459"/>
      <c r="K321" s="460"/>
      <c r="L321" s="461"/>
      <c r="M321" s="461"/>
      <c r="N321" s="461"/>
      <c r="O321" s="461"/>
      <c r="P321" s="461"/>
    </row>
    <row r="322" spans="1:16" ht="15" customHeight="1" x14ac:dyDescent="0.25">
      <c r="A322" s="454"/>
      <c r="B322" s="1233"/>
      <c r="C322" s="455"/>
      <c r="D322" s="456" t="s">
        <v>812</v>
      </c>
      <c r="E322" s="457"/>
      <c r="F322" s="458"/>
      <c r="G322" s="457"/>
      <c r="H322" s="1236" t="s">
        <v>813</v>
      </c>
      <c r="I322" s="102"/>
      <c r="J322" s="459"/>
      <c r="K322" s="460"/>
      <c r="L322" s="461"/>
      <c r="M322" s="461"/>
      <c r="N322" s="461"/>
      <c r="O322" s="461"/>
      <c r="P322" s="461"/>
    </row>
    <row r="323" spans="1:16" ht="25.5" x14ac:dyDescent="0.25">
      <c r="A323" s="426">
        <v>246</v>
      </c>
      <c r="B323" s="1234"/>
      <c r="C323" s="405" t="s">
        <v>814</v>
      </c>
      <c r="D323" s="406" t="s">
        <v>815</v>
      </c>
      <c r="E323" s="406" t="s">
        <v>225</v>
      </c>
      <c r="F323" s="467"/>
      <c r="G323" s="468">
        <v>2610</v>
      </c>
      <c r="H323" s="1237"/>
      <c r="I323" s="102"/>
      <c r="J323" s="459"/>
      <c r="K323" s="469"/>
      <c r="L323" s="461"/>
      <c r="M323" s="461"/>
      <c r="N323" s="461"/>
      <c r="O323" s="461"/>
      <c r="P323" s="461"/>
    </row>
    <row r="324" spans="1:16" ht="25.5" x14ac:dyDescent="0.25">
      <c r="A324" s="426">
        <v>247</v>
      </c>
      <c r="B324" s="1234"/>
      <c r="C324" s="405" t="s">
        <v>816</v>
      </c>
      <c r="D324" s="406" t="s">
        <v>817</v>
      </c>
      <c r="E324" s="406" t="s">
        <v>225</v>
      </c>
      <c r="F324" s="467"/>
      <c r="G324" s="468">
        <v>3510</v>
      </c>
      <c r="H324" s="1237"/>
      <c r="I324" s="102"/>
      <c r="J324" s="459"/>
      <c r="K324" s="469"/>
      <c r="L324" s="461"/>
      <c r="M324" s="461"/>
      <c r="N324" s="461"/>
      <c r="O324" s="461"/>
      <c r="P324" s="461"/>
    </row>
    <row r="325" spans="1:16" ht="25.5" x14ac:dyDescent="0.25">
      <c r="A325" s="426">
        <v>248</v>
      </c>
      <c r="B325" s="1234"/>
      <c r="C325" s="405" t="s">
        <v>818</v>
      </c>
      <c r="D325" s="406" t="s">
        <v>819</v>
      </c>
      <c r="E325" s="406" t="s">
        <v>225</v>
      </c>
      <c r="F325" s="467"/>
      <c r="G325" s="468">
        <v>3150</v>
      </c>
      <c r="H325" s="1237"/>
      <c r="I325" s="102"/>
      <c r="J325" s="459"/>
      <c r="K325" s="460"/>
      <c r="L325" s="461"/>
      <c r="M325" s="461"/>
      <c r="N325" s="461"/>
      <c r="O325" s="461"/>
      <c r="P325" s="461"/>
    </row>
    <row r="326" spans="1:16" ht="25.5" x14ac:dyDescent="0.25">
      <c r="A326" s="426">
        <v>249</v>
      </c>
      <c r="B326" s="1234"/>
      <c r="C326" s="405" t="s">
        <v>820</v>
      </c>
      <c r="D326" s="406" t="s">
        <v>821</v>
      </c>
      <c r="E326" s="406" t="s">
        <v>225</v>
      </c>
      <c r="F326" s="467"/>
      <c r="G326" s="468">
        <v>3150</v>
      </c>
      <c r="H326" s="1237"/>
      <c r="I326" s="102"/>
      <c r="J326" s="459"/>
      <c r="K326" s="460"/>
      <c r="L326" s="461"/>
      <c r="M326" s="461"/>
      <c r="N326" s="461"/>
      <c r="O326" s="461"/>
      <c r="P326" s="461"/>
    </row>
    <row r="327" spans="1:16" ht="25.5" x14ac:dyDescent="0.25">
      <c r="A327" s="426">
        <v>250</v>
      </c>
      <c r="B327" s="1234"/>
      <c r="C327" s="405" t="s">
        <v>822</v>
      </c>
      <c r="D327" s="406" t="s">
        <v>823</v>
      </c>
      <c r="E327" s="406" t="s">
        <v>225</v>
      </c>
      <c r="F327" s="467"/>
      <c r="G327" s="468">
        <v>3330</v>
      </c>
      <c r="H327" s="1237"/>
      <c r="I327" s="102"/>
      <c r="J327" s="459"/>
      <c r="K327" s="460"/>
      <c r="L327" s="461"/>
      <c r="M327" s="461"/>
      <c r="N327" s="461"/>
      <c r="O327" s="461"/>
      <c r="P327" s="461"/>
    </row>
    <row r="328" spans="1:16" ht="25.5" x14ac:dyDescent="0.25">
      <c r="A328" s="464">
        <v>251</v>
      </c>
      <c r="B328" s="1235"/>
      <c r="C328" s="409" t="s">
        <v>824</v>
      </c>
      <c r="D328" s="410" t="s">
        <v>825</v>
      </c>
      <c r="E328" s="410" t="s">
        <v>225</v>
      </c>
      <c r="G328" s="468">
        <v>3330</v>
      </c>
      <c r="H328" s="1238"/>
      <c r="I328" s="102"/>
      <c r="J328" s="459"/>
      <c r="K328" s="460"/>
      <c r="L328" s="461"/>
      <c r="M328" s="461"/>
      <c r="N328" s="461"/>
      <c r="O328" s="461"/>
      <c r="P328" s="461"/>
    </row>
    <row r="329" spans="1:16" x14ac:dyDescent="0.25">
      <c r="A329" s="470"/>
      <c r="B329" s="1233"/>
      <c r="C329" s="471"/>
      <c r="D329" s="472" t="s">
        <v>826</v>
      </c>
      <c r="E329" s="472" t="s">
        <v>225</v>
      </c>
      <c r="F329" s="473"/>
      <c r="G329" s="474">
        <v>3030</v>
      </c>
      <c r="H329" s="1236" t="s">
        <v>827</v>
      </c>
      <c r="I329" s="102"/>
      <c r="J329" s="459"/>
      <c r="K329" s="469"/>
      <c r="L329" s="461"/>
      <c r="M329" s="461"/>
      <c r="N329" s="461"/>
      <c r="O329" s="461"/>
      <c r="P329" s="461"/>
    </row>
    <row r="330" spans="1:16" x14ac:dyDescent="0.25">
      <c r="A330" s="426">
        <v>252</v>
      </c>
      <c r="B330" s="1234"/>
      <c r="C330" s="405"/>
      <c r="D330" s="475" t="s">
        <v>828</v>
      </c>
      <c r="E330" s="406" t="s">
        <v>225</v>
      </c>
      <c r="F330" s="467"/>
      <c r="G330" s="468">
        <v>3030</v>
      </c>
      <c r="H330" s="1237"/>
      <c r="I330" s="102"/>
      <c r="J330" s="459"/>
      <c r="K330" s="469"/>
      <c r="L330" s="461"/>
      <c r="M330" s="461"/>
      <c r="N330" s="461"/>
      <c r="O330" s="461"/>
      <c r="P330" s="461"/>
    </row>
    <row r="331" spans="1:16" x14ac:dyDescent="0.25">
      <c r="A331" s="426">
        <v>253</v>
      </c>
      <c r="B331" s="1234"/>
      <c r="C331" s="405"/>
      <c r="D331" s="475" t="s">
        <v>829</v>
      </c>
      <c r="E331" s="406" t="s">
        <v>225</v>
      </c>
      <c r="F331" s="467"/>
      <c r="G331" s="468">
        <v>3030</v>
      </c>
      <c r="H331" s="1237"/>
      <c r="I331" s="102"/>
      <c r="J331" s="459"/>
      <c r="K331" s="460"/>
      <c r="L331" s="461"/>
      <c r="M331" s="461"/>
      <c r="N331" s="461"/>
      <c r="O331" s="461"/>
      <c r="P331" s="461"/>
    </row>
    <row r="332" spans="1:16" x14ac:dyDescent="0.25">
      <c r="A332" s="464">
        <v>254</v>
      </c>
      <c r="B332" s="1235"/>
      <c r="C332" s="409"/>
      <c r="D332" s="476" t="s">
        <v>830</v>
      </c>
      <c r="E332" s="410" t="s">
        <v>225</v>
      </c>
      <c r="G332" s="477">
        <v>3225</v>
      </c>
      <c r="H332" s="1238"/>
      <c r="I332" s="102"/>
      <c r="J332" s="459"/>
      <c r="K332" s="460"/>
      <c r="L332" s="461"/>
      <c r="M332" s="461"/>
      <c r="N332" s="461"/>
      <c r="O332" s="461"/>
      <c r="P332" s="461"/>
    </row>
    <row r="333" spans="1:16" x14ac:dyDescent="0.25">
      <c r="A333" s="454"/>
      <c r="B333" s="1233"/>
      <c r="C333" s="455"/>
      <c r="D333" s="456" t="s">
        <v>831</v>
      </c>
      <c r="E333" s="457"/>
      <c r="F333" s="458"/>
      <c r="G333" s="457"/>
      <c r="H333" s="478"/>
      <c r="I333" s="102"/>
      <c r="J333" s="459"/>
      <c r="K333" s="460"/>
      <c r="L333" s="461"/>
      <c r="M333" s="461"/>
      <c r="N333" s="461"/>
      <c r="O333" s="461"/>
      <c r="P333" s="461"/>
    </row>
    <row r="334" spans="1:16" ht="25.5" x14ac:dyDescent="0.25">
      <c r="A334" s="426">
        <v>255</v>
      </c>
      <c r="B334" s="1234"/>
      <c r="C334" s="405"/>
      <c r="D334" s="406" t="s">
        <v>832</v>
      </c>
      <c r="E334" s="406" t="s">
        <v>225</v>
      </c>
      <c r="F334" s="467"/>
      <c r="G334" s="406">
        <v>7095</v>
      </c>
      <c r="H334" s="479" t="s">
        <v>833</v>
      </c>
      <c r="I334" s="102"/>
      <c r="J334" s="459"/>
      <c r="K334" s="469"/>
      <c r="L334" s="461"/>
      <c r="M334" s="461"/>
      <c r="N334" s="461"/>
      <c r="O334" s="461"/>
      <c r="P334" s="461"/>
    </row>
    <row r="335" spans="1:16" ht="25.5" x14ac:dyDescent="0.25">
      <c r="A335" s="464">
        <v>256</v>
      </c>
      <c r="B335" s="1235"/>
      <c r="C335" s="409"/>
      <c r="D335" s="410" t="s">
        <v>834</v>
      </c>
      <c r="E335" s="410" t="s">
        <v>225</v>
      </c>
      <c r="F335" s="480"/>
      <c r="G335" s="410">
        <v>2130</v>
      </c>
      <c r="H335" s="481" t="s">
        <v>835</v>
      </c>
      <c r="I335" s="102"/>
      <c r="J335" s="459"/>
      <c r="K335" s="460"/>
      <c r="L335" s="461"/>
      <c r="M335" s="461"/>
      <c r="N335" s="461"/>
      <c r="O335" s="461"/>
      <c r="P335" s="461"/>
    </row>
    <row r="336" spans="1:16" x14ac:dyDescent="0.25">
      <c r="A336" s="482" t="s">
        <v>747</v>
      </c>
      <c r="B336" s="305"/>
      <c r="C336" s="306"/>
      <c r="D336" s="305"/>
      <c r="E336" s="305"/>
      <c r="F336" s="308"/>
      <c r="G336" s="305"/>
      <c r="H336" s="310"/>
    </row>
    <row r="337" spans="1:16" x14ac:dyDescent="0.25">
      <c r="A337" s="304"/>
      <c r="B337" s="305"/>
      <c r="C337" s="306"/>
      <c r="D337" s="305"/>
      <c r="E337" s="305"/>
      <c r="F337" s="308"/>
      <c r="G337" s="305"/>
      <c r="H337" s="310"/>
    </row>
    <row r="338" spans="1:16" ht="18.75" x14ac:dyDescent="0.25">
      <c r="A338" s="304"/>
      <c r="B338" s="305"/>
      <c r="C338" s="306"/>
      <c r="D338" s="483" t="s">
        <v>748</v>
      </c>
      <c r="E338" s="305"/>
      <c r="F338" s="308"/>
      <c r="G338" s="305"/>
      <c r="H338" s="310"/>
    </row>
    <row r="339" spans="1:16" ht="24" x14ac:dyDescent="0.25">
      <c r="A339" s="484" t="s">
        <v>215</v>
      </c>
      <c r="B339" s="1247" t="s">
        <v>196</v>
      </c>
      <c r="C339" s="1248"/>
      <c r="D339" s="485" t="s">
        <v>749</v>
      </c>
      <c r="E339" s="485" t="s">
        <v>750</v>
      </c>
      <c r="F339" s="1249" t="s">
        <v>836</v>
      </c>
      <c r="G339" s="1250"/>
      <c r="H339" s="486"/>
    </row>
    <row r="340" spans="1:16" x14ac:dyDescent="0.25">
      <c r="A340" s="487">
        <v>1</v>
      </c>
      <c r="B340" s="1251" t="s">
        <v>751</v>
      </c>
      <c r="C340" s="1252"/>
      <c r="D340" s="489" t="s">
        <v>752</v>
      </c>
      <c r="E340" s="490">
        <v>1000</v>
      </c>
      <c r="F340" s="491" t="s">
        <v>753</v>
      </c>
      <c r="G340" s="492" t="s">
        <v>754</v>
      </c>
      <c r="H340" s="493"/>
    </row>
    <row r="341" spans="1:16" x14ac:dyDescent="0.25">
      <c r="A341" s="487">
        <f t="shared" ref="A341:A346" si="67">A340+1</f>
        <v>2</v>
      </c>
      <c r="B341" s="1253" t="s">
        <v>755</v>
      </c>
      <c r="C341" s="1254"/>
      <c r="D341" s="488" t="s">
        <v>756</v>
      </c>
      <c r="E341" s="494">
        <v>400</v>
      </c>
      <c r="F341" s="494">
        <v>1800</v>
      </c>
      <c r="G341" s="495">
        <v>2200</v>
      </c>
      <c r="H341" s="496"/>
    </row>
    <row r="342" spans="1:16" x14ac:dyDescent="0.25">
      <c r="A342" s="487">
        <f t="shared" si="67"/>
        <v>3</v>
      </c>
      <c r="B342" s="1251" t="s">
        <v>757</v>
      </c>
      <c r="C342" s="1252"/>
      <c r="D342" s="488" t="s">
        <v>758</v>
      </c>
      <c r="E342" s="494">
        <v>500</v>
      </c>
      <c r="F342" s="494">
        <v>2000</v>
      </c>
      <c r="G342" s="495">
        <v>2500</v>
      </c>
      <c r="H342" s="496"/>
    </row>
    <row r="343" spans="1:16" x14ac:dyDescent="0.25">
      <c r="A343" s="487">
        <f t="shared" si="67"/>
        <v>4</v>
      </c>
      <c r="B343" s="1253" t="s">
        <v>759</v>
      </c>
      <c r="C343" s="1254"/>
      <c r="D343" s="489" t="s">
        <v>760</v>
      </c>
      <c r="E343" s="490">
        <v>1400</v>
      </c>
      <c r="F343" s="490">
        <v>3700</v>
      </c>
      <c r="G343" s="497">
        <v>5100</v>
      </c>
      <c r="H343" s="493"/>
    </row>
    <row r="344" spans="1:16" x14ac:dyDescent="0.25">
      <c r="A344" s="487">
        <f t="shared" si="67"/>
        <v>5</v>
      </c>
      <c r="B344" s="1251" t="s">
        <v>761</v>
      </c>
      <c r="C344" s="1252"/>
      <c r="D344" s="490" t="s">
        <v>762</v>
      </c>
      <c r="E344" s="490">
        <v>1900</v>
      </c>
      <c r="F344" s="490">
        <v>4800</v>
      </c>
      <c r="G344" s="497">
        <v>6700</v>
      </c>
      <c r="H344" s="493"/>
    </row>
    <row r="345" spans="1:16" s="293" customFormat="1" ht="15.75" customHeight="1" x14ac:dyDescent="0.25">
      <c r="A345" s="487">
        <f t="shared" si="67"/>
        <v>6</v>
      </c>
      <c r="B345" s="1251" t="s">
        <v>837</v>
      </c>
      <c r="C345" s="1252"/>
      <c r="D345" s="490" t="s">
        <v>838</v>
      </c>
      <c r="E345" s="490">
        <v>450</v>
      </c>
      <c r="F345" s="490" t="s">
        <v>57</v>
      </c>
      <c r="G345" s="497" t="s">
        <v>57</v>
      </c>
      <c r="H345" s="493"/>
      <c r="I345" s="498"/>
      <c r="J345" s="499"/>
      <c r="K345" s="500"/>
      <c r="L345" s="501"/>
      <c r="M345" s="501"/>
      <c r="N345" s="501"/>
      <c r="O345" s="501"/>
      <c r="P345" s="501"/>
    </row>
    <row r="346" spans="1:16" s="293" customFormat="1" ht="15.75" customHeight="1" x14ac:dyDescent="0.25">
      <c r="A346" s="487">
        <f t="shared" si="67"/>
        <v>7</v>
      </c>
      <c r="B346" s="1255" t="s">
        <v>831</v>
      </c>
      <c r="C346" s="1256"/>
      <c r="D346" s="502" t="s">
        <v>839</v>
      </c>
      <c r="E346" s="502">
        <v>750</v>
      </c>
      <c r="F346" s="502" t="s">
        <v>57</v>
      </c>
      <c r="G346" s="503" t="s">
        <v>57</v>
      </c>
      <c r="H346" s="493"/>
      <c r="I346" s="498"/>
      <c r="J346" s="499"/>
      <c r="K346" s="500"/>
      <c r="L346" s="501"/>
      <c r="M346" s="501"/>
      <c r="N346" s="501"/>
      <c r="O346" s="501"/>
      <c r="P346" s="501"/>
    </row>
    <row r="347" spans="1:16" s="187" customFormat="1" x14ac:dyDescent="0.25">
      <c r="A347" s="304"/>
      <c r="B347" s="305"/>
      <c r="C347" s="504"/>
      <c r="D347" s="305"/>
      <c r="E347" s="305"/>
      <c r="F347" s="308"/>
      <c r="G347" s="305"/>
      <c r="H347" s="310"/>
      <c r="I347" s="305"/>
      <c r="J347" s="505"/>
      <c r="K347" s="460"/>
      <c r="L347" s="506"/>
      <c r="M347" s="506"/>
      <c r="N347" s="506"/>
      <c r="O347" s="506"/>
      <c r="P347" s="506"/>
    </row>
    <row r="348" spans="1:16" ht="18.75" x14ac:dyDescent="0.3">
      <c r="A348" s="1239" t="s">
        <v>840</v>
      </c>
      <c r="B348" s="1239"/>
      <c r="C348" s="1239"/>
      <c r="D348" s="1239"/>
      <c r="E348" s="1239"/>
      <c r="F348" s="1239"/>
      <c r="G348" s="1239"/>
      <c r="H348" s="1239"/>
    </row>
    <row r="349" spans="1:16" x14ac:dyDescent="0.25">
      <c r="A349" s="1240" t="s">
        <v>841</v>
      </c>
      <c r="B349" s="1241"/>
      <c r="C349" s="1241"/>
      <c r="D349" s="1241"/>
      <c r="E349" s="1241"/>
      <c r="F349" s="1241"/>
      <c r="G349" s="1241"/>
      <c r="H349" s="1242"/>
    </row>
    <row r="350" spans="1:16" ht="30" x14ac:dyDescent="0.25">
      <c r="A350" s="507">
        <v>251</v>
      </c>
      <c r="B350" s="508"/>
      <c r="C350" s="508" t="s">
        <v>842</v>
      </c>
      <c r="D350" s="509" t="s">
        <v>843</v>
      </c>
      <c r="E350" s="510" t="s">
        <v>844</v>
      </c>
      <c r="F350" s="508" t="s">
        <v>57</v>
      </c>
      <c r="G350" s="511">
        <v>3100</v>
      </c>
      <c r="H350" s="1243" t="s">
        <v>845</v>
      </c>
    </row>
    <row r="351" spans="1:16" x14ac:dyDescent="0.25">
      <c r="A351" s="507">
        <v>252</v>
      </c>
      <c r="B351" s="508"/>
      <c r="C351" s="508" t="s">
        <v>846</v>
      </c>
      <c r="D351" s="509" t="s">
        <v>847</v>
      </c>
      <c r="E351" s="510" t="s">
        <v>225</v>
      </c>
      <c r="F351" s="508" t="s">
        <v>57</v>
      </c>
      <c r="G351" s="511">
        <v>4100</v>
      </c>
      <c r="H351" s="1243"/>
    </row>
    <row r="352" spans="1:16" x14ac:dyDescent="0.25">
      <c r="A352" s="507">
        <v>253</v>
      </c>
      <c r="B352" s="508"/>
      <c r="C352" s="508"/>
      <c r="D352" s="509" t="s">
        <v>848</v>
      </c>
      <c r="E352" s="510" t="s">
        <v>225</v>
      </c>
      <c r="F352" s="508" t="s">
        <v>57</v>
      </c>
      <c r="G352" s="511">
        <v>2500</v>
      </c>
      <c r="H352" s="512" t="s">
        <v>849</v>
      </c>
    </row>
    <row r="353" spans="1:8" x14ac:dyDescent="0.25">
      <c r="A353" s="1244" t="s">
        <v>850</v>
      </c>
      <c r="B353" s="1245"/>
      <c r="C353" s="1245"/>
      <c r="D353" s="1245"/>
      <c r="E353" s="1245"/>
      <c r="F353" s="1245"/>
      <c r="G353" s="1245"/>
      <c r="H353" s="1246"/>
    </row>
    <row r="354" spans="1:8" ht="30" x14ac:dyDescent="0.25">
      <c r="A354" s="507">
        <v>254</v>
      </c>
      <c r="B354" s="508"/>
      <c r="C354" s="508" t="s">
        <v>842</v>
      </c>
      <c r="D354" s="509" t="s">
        <v>843</v>
      </c>
      <c r="E354" s="510" t="s">
        <v>844</v>
      </c>
      <c r="F354" s="508" t="s">
        <v>57</v>
      </c>
      <c r="G354" s="511">
        <v>6200</v>
      </c>
      <c r="H354" s="1243" t="s">
        <v>845</v>
      </c>
    </row>
    <row r="355" spans="1:8" x14ac:dyDescent="0.25">
      <c r="A355" s="507">
        <v>255</v>
      </c>
      <c r="B355" s="508"/>
      <c r="C355" s="508" t="s">
        <v>851</v>
      </c>
      <c r="D355" s="509" t="s">
        <v>847</v>
      </c>
      <c r="E355" s="510" t="s">
        <v>225</v>
      </c>
      <c r="F355" s="508" t="s">
        <v>57</v>
      </c>
      <c r="G355" s="511">
        <v>4700</v>
      </c>
      <c r="H355" s="1243"/>
    </row>
    <row r="356" spans="1:8" x14ac:dyDescent="0.25">
      <c r="A356" s="513">
        <v>256</v>
      </c>
      <c r="B356" s="514"/>
      <c r="C356" s="515"/>
      <c r="D356" s="516" t="s">
        <v>848</v>
      </c>
      <c r="E356" s="517" t="s">
        <v>225</v>
      </c>
      <c r="F356" s="514" t="s">
        <v>57</v>
      </c>
      <c r="G356" s="514">
        <v>5000</v>
      </c>
      <c r="H356" s="518" t="s">
        <v>849</v>
      </c>
    </row>
  </sheetData>
  <mergeCells count="110">
    <mergeCell ref="A348:H348"/>
    <mergeCell ref="A349:H349"/>
    <mergeCell ref="H350:H351"/>
    <mergeCell ref="A353:H353"/>
    <mergeCell ref="H354:H355"/>
    <mergeCell ref="B339:C339"/>
    <mergeCell ref="F339:G339"/>
    <mergeCell ref="B340:C340"/>
    <mergeCell ref="B341:C341"/>
    <mergeCell ref="B342:C342"/>
    <mergeCell ref="B343:C343"/>
    <mergeCell ref="B344:C344"/>
    <mergeCell ref="B345:C345"/>
    <mergeCell ref="B346:C346"/>
    <mergeCell ref="H312:H317"/>
    <mergeCell ref="B313:B317"/>
    <mergeCell ref="B318:B321"/>
    <mergeCell ref="H318:H321"/>
    <mergeCell ref="B322:B328"/>
    <mergeCell ref="H322:H328"/>
    <mergeCell ref="B329:B332"/>
    <mergeCell ref="H329:H332"/>
    <mergeCell ref="B333:B335"/>
    <mergeCell ref="H279:H288"/>
    <mergeCell ref="B280:B288"/>
    <mergeCell ref="H289:H296"/>
    <mergeCell ref="B290:B296"/>
    <mergeCell ref="H297:H304"/>
    <mergeCell ref="B298:B304"/>
    <mergeCell ref="A305:H305"/>
    <mergeCell ref="H306:H311"/>
    <mergeCell ref="B307:B311"/>
    <mergeCell ref="B244:B247"/>
    <mergeCell ref="H244:H247"/>
    <mergeCell ref="A248:H248"/>
    <mergeCell ref="H249:H258"/>
    <mergeCell ref="B250:B258"/>
    <mergeCell ref="H259:H268"/>
    <mergeCell ref="B260:B268"/>
    <mergeCell ref="H269:H278"/>
    <mergeCell ref="B270:B278"/>
    <mergeCell ref="A216:H216"/>
    <mergeCell ref="B217:B223"/>
    <mergeCell ref="H217:H223"/>
    <mergeCell ref="B224:B229"/>
    <mergeCell ref="H224:H229"/>
    <mergeCell ref="B230:B236"/>
    <mergeCell ref="H230:H236"/>
    <mergeCell ref="B238:B243"/>
    <mergeCell ref="H238:H243"/>
    <mergeCell ref="H165:H202"/>
    <mergeCell ref="B166:B171"/>
    <mergeCell ref="B173:B178"/>
    <mergeCell ref="B180:B183"/>
    <mergeCell ref="B185:B187"/>
    <mergeCell ref="B189:B195"/>
    <mergeCell ref="B196:B202"/>
    <mergeCell ref="H203:H215"/>
    <mergeCell ref="B204:B208"/>
    <mergeCell ref="B210:B215"/>
    <mergeCell ref="H132:H139"/>
    <mergeCell ref="B133:B134"/>
    <mergeCell ref="B136:B137"/>
    <mergeCell ref="B138:B139"/>
    <mergeCell ref="H140:H150"/>
    <mergeCell ref="B141:B143"/>
    <mergeCell ref="B145:B147"/>
    <mergeCell ref="B148:B150"/>
    <mergeCell ref="H151:H164"/>
    <mergeCell ref="B152:B155"/>
    <mergeCell ref="B157:B164"/>
    <mergeCell ref="H96:H104"/>
    <mergeCell ref="H105:H121"/>
    <mergeCell ref="B106:B110"/>
    <mergeCell ref="B112:B116"/>
    <mergeCell ref="B117:B121"/>
    <mergeCell ref="H122:H131"/>
    <mergeCell ref="B123:B124"/>
    <mergeCell ref="B126:B128"/>
    <mergeCell ref="B129:B131"/>
    <mergeCell ref="B62:B64"/>
    <mergeCell ref="B66:B68"/>
    <mergeCell ref="B69:B71"/>
    <mergeCell ref="B72:B74"/>
    <mergeCell ref="H75:H78"/>
    <mergeCell ref="B76:B78"/>
    <mergeCell ref="H79:H95"/>
    <mergeCell ref="B80:B82"/>
    <mergeCell ref="B84:B86"/>
    <mergeCell ref="B88:B91"/>
    <mergeCell ref="B92:B95"/>
    <mergeCell ref="H37:H39"/>
    <mergeCell ref="B38:B39"/>
    <mergeCell ref="H40:H54"/>
    <mergeCell ref="B41:B43"/>
    <mergeCell ref="B45:B47"/>
    <mergeCell ref="B49:B51"/>
    <mergeCell ref="B52:B54"/>
    <mergeCell ref="B56:B58"/>
    <mergeCell ref="B59:B61"/>
    <mergeCell ref="A6:H6"/>
    <mergeCell ref="H7:H20"/>
    <mergeCell ref="B8:B9"/>
    <mergeCell ref="B11:B13"/>
    <mergeCell ref="B15:B17"/>
    <mergeCell ref="B18:B20"/>
    <mergeCell ref="H21:H27"/>
    <mergeCell ref="H28:H32"/>
    <mergeCell ref="B34:B36"/>
    <mergeCell ref="H34:H36"/>
  </mergeCells>
  <pageMargins left="0.70866141732283472" right="0.70866141732283472" top="0.74803149606299213" bottom="0.74803149606299213" header="0.31496062992125984" footer="0.31496062992125984"/>
  <pageSetup paperSize="9" scale="50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F486"/>
  <sheetViews>
    <sheetView tabSelected="1" zoomScale="80" zoomScaleNormal="80" workbookViewId="0">
      <selection activeCell="M34" sqref="M34"/>
    </sheetView>
  </sheetViews>
  <sheetFormatPr defaultRowHeight="15" x14ac:dyDescent="0.25"/>
  <cols>
    <col min="1" max="1" width="5.28515625" style="796" customWidth="1"/>
    <col min="2" max="2" width="15.85546875" style="797" customWidth="1"/>
    <col min="3" max="3" width="19.140625" style="730" customWidth="1"/>
    <col min="4" max="4" width="70.7109375" style="797" customWidth="1"/>
    <col min="5" max="5" width="7.5703125" style="797" customWidth="1"/>
    <col min="6" max="6" width="13.5703125" style="799" customWidth="1"/>
    <col min="7" max="7" width="9.7109375" style="797" customWidth="1"/>
    <col min="8" max="8" width="11.7109375" style="801" customWidth="1"/>
    <col min="9" max="9" width="10.42578125" style="97" hidden="1" customWidth="1"/>
    <col min="10" max="10" width="9.140625" style="97" hidden="1" customWidth="1"/>
    <col min="11" max="11" width="9.7109375" style="519" hidden="1" customWidth="1"/>
    <col min="12" max="17" width="9.140625" style="97" customWidth="1"/>
    <col min="18" max="32" width="9.140625" style="97"/>
  </cols>
  <sheetData>
    <row r="1" spans="1:11" x14ac:dyDescent="0.25">
      <c r="A1" s="789" t="s">
        <v>852</v>
      </c>
      <c r="B1" s="790"/>
      <c r="C1" s="791"/>
      <c r="D1" s="792"/>
      <c r="E1" s="791"/>
      <c r="F1" s="793"/>
      <c r="G1" s="792"/>
      <c r="H1" s="794" t="s">
        <v>853</v>
      </c>
      <c r="K1" s="520"/>
    </row>
    <row r="2" spans="1:11" x14ac:dyDescent="0.25">
      <c r="A2" s="792" t="s">
        <v>66</v>
      </c>
      <c r="B2" s="790"/>
      <c r="C2" s="791"/>
      <c r="D2" s="792"/>
      <c r="E2" s="791"/>
      <c r="F2" s="793"/>
      <c r="G2" s="792"/>
      <c r="H2" s="794" t="s">
        <v>2</v>
      </c>
      <c r="K2" s="520"/>
    </row>
    <row r="3" spans="1:11" x14ac:dyDescent="0.25">
      <c r="A3" s="792" t="s">
        <v>3</v>
      </c>
      <c r="B3" s="790"/>
      <c r="C3" s="791"/>
      <c r="D3" s="792"/>
      <c r="E3" s="791"/>
      <c r="F3" s="793"/>
      <c r="G3" s="792"/>
      <c r="H3" s="795" t="s">
        <v>1236</v>
      </c>
      <c r="K3" s="520"/>
    </row>
    <row r="4" spans="1:11" ht="19.5" x14ac:dyDescent="0.25">
      <c r="D4" s="798" t="s">
        <v>214</v>
      </c>
      <c r="G4" s="800"/>
      <c r="K4" s="522"/>
    </row>
    <row r="5" spans="1:11" ht="28.5" x14ac:dyDescent="0.25">
      <c r="A5" s="802" t="s">
        <v>215</v>
      </c>
      <c r="B5" s="803"/>
      <c r="C5" s="804" t="s">
        <v>216</v>
      </c>
      <c r="D5" s="805" t="s">
        <v>217</v>
      </c>
      <c r="E5" s="805" t="s">
        <v>218</v>
      </c>
      <c r="F5" s="806" t="s">
        <v>766</v>
      </c>
      <c r="G5" s="805" t="s">
        <v>10</v>
      </c>
      <c r="H5" s="807" t="s">
        <v>219</v>
      </c>
      <c r="K5" s="523" t="s">
        <v>10</v>
      </c>
    </row>
    <row r="6" spans="1:11" ht="18.75" x14ac:dyDescent="0.25">
      <c r="A6" s="1257" t="s">
        <v>220</v>
      </c>
      <c r="B6" s="1258"/>
      <c r="C6" s="1258"/>
      <c r="D6" s="1258"/>
      <c r="E6" s="1258"/>
      <c r="F6" s="1258"/>
      <c r="G6" s="1258"/>
      <c r="H6" s="1259"/>
    </row>
    <row r="7" spans="1:11" x14ac:dyDescent="0.25">
      <c r="A7" s="808"/>
      <c r="B7" s="809"/>
      <c r="C7" s="810"/>
      <c r="D7" s="811" t="s">
        <v>221</v>
      </c>
      <c r="E7" s="812"/>
      <c r="F7" s="761" t="s">
        <v>57</v>
      </c>
      <c r="G7" s="813"/>
      <c r="H7" s="1260" t="s">
        <v>222</v>
      </c>
      <c r="K7" s="525"/>
    </row>
    <row r="8" spans="1:11" x14ac:dyDescent="0.25">
      <c r="A8" s="782">
        <v>1</v>
      </c>
      <c r="B8" s="1262"/>
      <c r="C8" s="786" t="s">
        <v>854</v>
      </c>
      <c r="D8" s="786" t="s">
        <v>227</v>
      </c>
      <c r="E8" s="786" t="s">
        <v>225</v>
      </c>
      <c r="F8" s="670" t="s">
        <v>57</v>
      </c>
      <c r="G8" s="814">
        <f t="shared" ref="G8:G71" si="0">ROUND(K8+K8*80%,-2)</f>
        <v>4500</v>
      </c>
      <c r="H8" s="1261"/>
      <c r="K8" s="526">
        <v>2510</v>
      </c>
    </row>
    <row r="9" spans="1:11" x14ac:dyDescent="0.25">
      <c r="A9" s="782">
        <v>2</v>
      </c>
      <c r="B9" s="1263"/>
      <c r="C9" s="786" t="s">
        <v>855</v>
      </c>
      <c r="D9" s="786" t="s">
        <v>224</v>
      </c>
      <c r="E9" s="786" t="s">
        <v>225</v>
      </c>
      <c r="F9" s="670" t="s">
        <v>57</v>
      </c>
      <c r="G9" s="814">
        <f t="shared" si="0"/>
        <v>5600</v>
      </c>
      <c r="H9" s="1261"/>
      <c r="K9" s="526">
        <v>3110</v>
      </c>
    </row>
    <row r="10" spans="1:11" x14ac:dyDescent="0.25">
      <c r="A10" s="782"/>
      <c r="B10" s="854"/>
      <c r="C10" s="815"/>
      <c r="D10" s="816" t="s">
        <v>228</v>
      </c>
      <c r="E10" s="817"/>
      <c r="F10" s="670" t="s">
        <v>57</v>
      </c>
      <c r="G10" s="814"/>
      <c r="H10" s="1261"/>
      <c r="K10" s="527"/>
    </row>
    <row r="11" spans="1:11" x14ac:dyDescent="0.25">
      <c r="A11" s="782">
        <f>A9+1</f>
        <v>3</v>
      </c>
      <c r="B11" s="1264"/>
      <c r="C11" s="786" t="s">
        <v>856</v>
      </c>
      <c r="D11" s="786" t="s">
        <v>230</v>
      </c>
      <c r="E11" s="786" t="s">
        <v>225</v>
      </c>
      <c r="F11" s="670" t="s">
        <v>57</v>
      </c>
      <c r="G11" s="814">
        <f t="shared" si="0"/>
        <v>3800</v>
      </c>
      <c r="H11" s="1261"/>
      <c r="K11" s="526">
        <v>2120</v>
      </c>
    </row>
    <row r="12" spans="1:11" x14ac:dyDescent="0.25">
      <c r="A12" s="782">
        <f t="shared" ref="A12:A13" si="1">A11+1</f>
        <v>4</v>
      </c>
      <c r="B12" s="1264"/>
      <c r="C12" s="786" t="s">
        <v>857</v>
      </c>
      <c r="D12" s="786" t="s">
        <v>232</v>
      </c>
      <c r="E12" s="786" t="s">
        <v>225</v>
      </c>
      <c r="F12" s="670" t="s">
        <v>57</v>
      </c>
      <c r="G12" s="814">
        <f t="shared" si="0"/>
        <v>6000</v>
      </c>
      <c r="H12" s="1261"/>
      <c r="K12" s="526">
        <v>3350</v>
      </c>
    </row>
    <row r="13" spans="1:11" x14ac:dyDescent="0.25">
      <c r="A13" s="782">
        <f t="shared" si="1"/>
        <v>5</v>
      </c>
      <c r="B13" s="1264"/>
      <c r="C13" s="786" t="s">
        <v>233</v>
      </c>
      <c r="D13" s="786" t="s">
        <v>234</v>
      </c>
      <c r="E13" s="786" t="s">
        <v>225</v>
      </c>
      <c r="F13" s="670" t="s">
        <v>57</v>
      </c>
      <c r="G13" s="814">
        <f t="shared" si="0"/>
        <v>5600</v>
      </c>
      <c r="H13" s="1261"/>
      <c r="K13" s="526">
        <v>3110</v>
      </c>
    </row>
    <row r="14" spans="1:11" x14ac:dyDescent="0.25">
      <c r="A14" s="818"/>
      <c r="B14" s="859"/>
      <c r="C14" s="819"/>
      <c r="D14" s="820" t="s">
        <v>249</v>
      </c>
      <c r="E14" s="821"/>
      <c r="F14" s="822" t="s">
        <v>57</v>
      </c>
      <c r="G14" s="814"/>
      <c r="H14" s="1261"/>
      <c r="K14" s="528"/>
    </row>
    <row r="15" spans="1:11" x14ac:dyDescent="0.25">
      <c r="A15" s="782">
        <f>A13+1</f>
        <v>6</v>
      </c>
      <c r="B15" s="858"/>
      <c r="C15" s="786" t="s">
        <v>250</v>
      </c>
      <c r="D15" s="786" t="s">
        <v>251</v>
      </c>
      <c r="E15" s="786" t="s">
        <v>225</v>
      </c>
      <c r="F15" s="670" t="s">
        <v>57</v>
      </c>
      <c r="G15" s="814">
        <f t="shared" si="0"/>
        <v>3800</v>
      </c>
      <c r="H15" s="1261"/>
      <c r="K15" s="526">
        <v>2120</v>
      </c>
    </row>
    <row r="16" spans="1:11" x14ac:dyDescent="0.25">
      <c r="A16" s="782"/>
      <c r="B16" s="854"/>
      <c r="C16" s="815"/>
      <c r="D16" s="816" t="s">
        <v>254</v>
      </c>
      <c r="E16" s="817"/>
      <c r="F16" s="670" t="s">
        <v>57</v>
      </c>
      <c r="G16" s="814"/>
      <c r="H16" s="1261"/>
      <c r="K16" s="527"/>
    </row>
    <row r="17" spans="1:11" x14ac:dyDescent="0.25">
      <c r="A17" s="782">
        <f>A15+1</f>
        <v>7</v>
      </c>
      <c r="B17" s="854"/>
      <c r="C17" s="786" t="s">
        <v>255</v>
      </c>
      <c r="D17" s="786" t="s">
        <v>256</v>
      </c>
      <c r="E17" s="786" t="s">
        <v>225</v>
      </c>
      <c r="F17" s="670" t="s">
        <v>57</v>
      </c>
      <c r="G17" s="814">
        <f t="shared" si="0"/>
        <v>4600</v>
      </c>
      <c r="H17" s="1261"/>
      <c r="K17" s="526">
        <v>2540</v>
      </c>
    </row>
    <row r="18" spans="1:11" x14ac:dyDescent="0.25">
      <c r="A18" s="782"/>
      <c r="B18" s="854"/>
      <c r="C18" s="786"/>
      <c r="D18" s="784" t="s">
        <v>235</v>
      </c>
      <c r="E18" s="786"/>
      <c r="F18" s="670" t="s">
        <v>57</v>
      </c>
      <c r="G18" s="814"/>
      <c r="H18" s="1261"/>
      <c r="K18" s="325"/>
    </row>
    <row r="19" spans="1:11" x14ac:dyDescent="0.25">
      <c r="A19" s="782">
        <f>A17+1</f>
        <v>8</v>
      </c>
      <c r="B19" s="1265"/>
      <c r="C19" s="786" t="s">
        <v>257</v>
      </c>
      <c r="D19" s="786" t="s">
        <v>258</v>
      </c>
      <c r="E19" s="786" t="s">
        <v>225</v>
      </c>
      <c r="F19" s="670" t="s">
        <v>57</v>
      </c>
      <c r="G19" s="814">
        <f t="shared" si="0"/>
        <v>1600</v>
      </c>
      <c r="H19" s="1261"/>
      <c r="K19" s="526">
        <v>870</v>
      </c>
    </row>
    <row r="20" spans="1:11" x14ac:dyDescent="0.25">
      <c r="A20" s="782">
        <f t="shared" ref="A20:A26" si="2">A19+1</f>
        <v>9</v>
      </c>
      <c r="B20" s="1266"/>
      <c r="C20" s="786" t="s">
        <v>236</v>
      </c>
      <c r="D20" s="786" t="s">
        <v>237</v>
      </c>
      <c r="E20" s="786" t="s">
        <v>225</v>
      </c>
      <c r="F20" s="670" t="s">
        <v>57</v>
      </c>
      <c r="G20" s="814">
        <f t="shared" si="0"/>
        <v>1600</v>
      </c>
      <c r="H20" s="1261"/>
      <c r="K20" s="526">
        <v>870</v>
      </c>
    </row>
    <row r="21" spans="1:11" x14ac:dyDescent="0.25">
      <c r="A21" s="782">
        <f t="shared" si="2"/>
        <v>10</v>
      </c>
      <c r="B21" s="1266"/>
      <c r="C21" s="786" t="s">
        <v>238</v>
      </c>
      <c r="D21" s="786" t="s">
        <v>239</v>
      </c>
      <c r="E21" s="786" t="s">
        <v>225</v>
      </c>
      <c r="F21" s="670" t="s">
        <v>57</v>
      </c>
      <c r="G21" s="814">
        <f t="shared" si="0"/>
        <v>2100</v>
      </c>
      <c r="H21" s="1261"/>
      <c r="K21" s="526">
        <v>1150</v>
      </c>
    </row>
    <row r="22" spans="1:11" x14ac:dyDescent="0.25">
      <c r="A22" s="782">
        <f t="shared" si="2"/>
        <v>11</v>
      </c>
      <c r="B22" s="1267"/>
      <c r="C22" s="786" t="s">
        <v>240</v>
      </c>
      <c r="D22" s="786" t="s">
        <v>241</v>
      </c>
      <c r="E22" s="786" t="s">
        <v>225</v>
      </c>
      <c r="F22" s="670" t="s">
        <v>57</v>
      </c>
      <c r="G22" s="814">
        <f t="shared" si="0"/>
        <v>2100</v>
      </c>
      <c r="H22" s="1261"/>
      <c r="K22" s="526">
        <v>1150</v>
      </c>
    </row>
    <row r="23" spans="1:11" x14ac:dyDescent="0.25">
      <c r="A23" s="782">
        <f t="shared" si="2"/>
        <v>12</v>
      </c>
      <c r="B23" s="1265"/>
      <c r="C23" s="786" t="s">
        <v>259</v>
      </c>
      <c r="D23" s="786" t="s">
        <v>260</v>
      </c>
      <c r="E23" s="786" t="s">
        <v>244</v>
      </c>
      <c r="F23" s="670" t="s">
        <v>57</v>
      </c>
      <c r="G23" s="814">
        <f t="shared" si="0"/>
        <v>1000</v>
      </c>
      <c r="H23" s="1261"/>
      <c r="K23" s="526">
        <v>560</v>
      </c>
    </row>
    <row r="24" spans="1:11" x14ac:dyDescent="0.25">
      <c r="A24" s="782">
        <f t="shared" si="2"/>
        <v>13</v>
      </c>
      <c r="B24" s="1266"/>
      <c r="C24" s="786" t="s">
        <v>242</v>
      </c>
      <c r="D24" s="786" t="s">
        <v>243</v>
      </c>
      <c r="E24" s="786" t="s">
        <v>244</v>
      </c>
      <c r="F24" s="670" t="s">
        <v>57</v>
      </c>
      <c r="G24" s="814">
        <f t="shared" si="0"/>
        <v>1000</v>
      </c>
      <c r="H24" s="1261"/>
      <c r="K24" s="526">
        <v>560</v>
      </c>
    </row>
    <row r="25" spans="1:11" x14ac:dyDescent="0.25">
      <c r="A25" s="782">
        <f t="shared" si="2"/>
        <v>14</v>
      </c>
      <c r="B25" s="1266"/>
      <c r="C25" s="786" t="s">
        <v>245</v>
      </c>
      <c r="D25" s="786" t="s">
        <v>246</v>
      </c>
      <c r="E25" s="786" t="s">
        <v>244</v>
      </c>
      <c r="F25" s="670" t="s">
        <v>57</v>
      </c>
      <c r="G25" s="814">
        <f t="shared" si="0"/>
        <v>1300</v>
      </c>
      <c r="H25" s="1261"/>
      <c r="K25" s="526">
        <v>745</v>
      </c>
    </row>
    <row r="26" spans="1:11" x14ac:dyDescent="0.25">
      <c r="A26" s="823">
        <f t="shared" si="2"/>
        <v>15</v>
      </c>
      <c r="B26" s="1266"/>
      <c r="C26" s="824" t="s">
        <v>247</v>
      </c>
      <c r="D26" s="824" t="s">
        <v>248</v>
      </c>
      <c r="E26" s="824" t="s">
        <v>244</v>
      </c>
      <c r="F26" s="669" t="s">
        <v>57</v>
      </c>
      <c r="G26" s="825">
        <f t="shared" si="0"/>
        <v>1300</v>
      </c>
      <c r="H26" s="1261"/>
      <c r="K26" s="529">
        <v>745</v>
      </c>
    </row>
    <row r="27" spans="1:11" x14ac:dyDescent="0.25">
      <c r="A27" s="808"/>
      <c r="B27" s="809"/>
      <c r="C27" s="826"/>
      <c r="D27" s="811" t="s">
        <v>261</v>
      </c>
      <c r="E27" s="826"/>
      <c r="F27" s="761" t="s">
        <v>57</v>
      </c>
      <c r="G27" s="827"/>
      <c r="H27" s="1268" t="s">
        <v>222</v>
      </c>
      <c r="K27" s="321"/>
    </row>
    <row r="28" spans="1:11" ht="30" x14ac:dyDescent="0.25">
      <c r="A28" s="782">
        <f>A26+1</f>
        <v>16</v>
      </c>
      <c r="B28" s="855"/>
      <c r="C28" s="765" t="s">
        <v>767</v>
      </c>
      <c r="D28" s="786" t="s">
        <v>263</v>
      </c>
      <c r="E28" s="786" t="s">
        <v>225</v>
      </c>
      <c r="F28" s="670" t="s">
        <v>57</v>
      </c>
      <c r="G28" s="814">
        <f t="shared" si="0"/>
        <v>6600</v>
      </c>
      <c r="H28" s="1269"/>
      <c r="K28" s="526">
        <v>3650</v>
      </c>
    </row>
    <row r="29" spans="1:11" x14ac:dyDescent="0.25">
      <c r="A29" s="782">
        <f t="shared" ref="A29:A31" si="3">A28+1</f>
        <v>17</v>
      </c>
      <c r="B29" s="854"/>
      <c r="C29" s="786"/>
      <c r="D29" s="784" t="s">
        <v>235</v>
      </c>
      <c r="E29" s="786"/>
      <c r="F29" s="670" t="s">
        <v>57</v>
      </c>
      <c r="G29" s="814"/>
      <c r="H29" s="1269"/>
      <c r="K29" s="325"/>
    </row>
    <row r="30" spans="1:11" x14ac:dyDescent="0.25">
      <c r="A30" s="782">
        <f t="shared" si="3"/>
        <v>18</v>
      </c>
      <c r="B30" s="855"/>
      <c r="C30" s="786" t="s">
        <v>264</v>
      </c>
      <c r="D30" s="786" t="s">
        <v>265</v>
      </c>
      <c r="E30" s="786" t="s">
        <v>225</v>
      </c>
      <c r="F30" s="670" t="s">
        <v>57</v>
      </c>
      <c r="G30" s="814">
        <f t="shared" si="0"/>
        <v>2000</v>
      </c>
      <c r="H30" s="1269"/>
      <c r="K30" s="526">
        <v>1130</v>
      </c>
    </row>
    <row r="31" spans="1:11" x14ac:dyDescent="0.25">
      <c r="A31" s="828">
        <f t="shared" si="3"/>
        <v>19</v>
      </c>
      <c r="B31" s="856"/>
      <c r="C31" s="787" t="s">
        <v>266</v>
      </c>
      <c r="D31" s="787" t="s">
        <v>267</v>
      </c>
      <c r="E31" s="787" t="s">
        <v>244</v>
      </c>
      <c r="F31" s="780" t="s">
        <v>57</v>
      </c>
      <c r="G31" s="829">
        <f t="shared" si="0"/>
        <v>1400</v>
      </c>
      <c r="H31" s="1270"/>
      <c r="K31" s="529">
        <v>760</v>
      </c>
    </row>
    <row r="32" spans="1:11" x14ac:dyDescent="0.25">
      <c r="A32" s="808"/>
      <c r="B32" s="809"/>
      <c r="C32" s="810"/>
      <c r="D32" s="811" t="s">
        <v>268</v>
      </c>
      <c r="E32" s="812"/>
      <c r="F32" s="830"/>
      <c r="G32" s="827"/>
      <c r="H32" s="831"/>
      <c r="K32" s="524"/>
    </row>
    <row r="33" spans="1:11" ht="30" x14ac:dyDescent="0.25">
      <c r="A33" s="782">
        <f>A31+1</f>
        <v>20</v>
      </c>
      <c r="B33" s="1264"/>
      <c r="C33" s="786" t="s">
        <v>768</v>
      </c>
      <c r="D33" s="786" t="s">
        <v>270</v>
      </c>
      <c r="E33" s="786" t="s">
        <v>225</v>
      </c>
      <c r="F33" s="670" t="s">
        <v>57</v>
      </c>
      <c r="G33" s="814">
        <f t="shared" si="0"/>
        <v>7300</v>
      </c>
      <c r="H33" s="1269" t="s">
        <v>222</v>
      </c>
      <c r="K33" s="720">
        <v>4080</v>
      </c>
    </row>
    <row r="34" spans="1:11" ht="30" x14ac:dyDescent="0.25">
      <c r="A34" s="782">
        <f t="shared" ref="A34:A35" si="4">A33+1</f>
        <v>21</v>
      </c>
      <c r="B34" s="1264"/>
      <c r="C34" s="786" t="s">
        <v>769</v>
      </c>
      <c r="D34" s="786" t="s">
        <v>272</v>
      </c>
      <c r="E34" s="786" t="s">
        <v>225</v>
      </c>
      <c r="F34" s="670" t="s">
        <v>57</v>
      </c>
      <c r="G34" s="814">
        <f t="shared" si="0"/>
        <v>9400</v>
      </c>
      <c r="H34" s="1269"/>
      <c r="K34" s="720">
        <v>5200</v>
      </c>
    </row>
    <row r="35" spans="1:11" ht="30" x14ac:dyDescent="0.25">
      <c r="A35" s="832">
        <f t="shared" si="4"/>
        <v>22</v>
      </c>
      <c r="B35" s="1271"/>
      <c r="C35" s="787" t="s">
        <v>770</v>
      </c>
      <c r="D35" s="787" t="s">
        <v>274</v>
      </c>
      <c r="E35" s="787" t="s">
        <v>225</v>
      </c>
      <c r="F35" s="780" t="s">
        <v>57</v>
      </c>
      <c r="G35" s="829">
        <f t="shared" si="0"/>
        <v>7300</v>
      </c>
      <c r="H35" s="1270"/>
      <c r="K35" s="720">
        <v>4080</v>
      </c>
    </row>
    <row r="36" spans="1:11" x14ac:dyDescent="0.25">
      <c r="A36" s="808"/>
      <c r="B36" s="809"/>
      <c r="C36" s="810"/>
      <c r="D36" s="811" t="s">
        <v>275</v>
      </c>
      <c r="E36" s="812"/>
      <c r="F36" s="761" t="s">
        <v>57</v>
      </c>
      <c r="G36" s="827"/>
      <c r="H36" s="1268" t="s">
        <v>222</v>
      </c>
      <c r="K36" s="721"/>
    </row>
    <row r="37" spans="1:11" x14ac:dyDescent="0.25">
      <c r="A37" s="782">
        <f>A35+1</f>
        <v>23</v>
      </c>
      <c r="B37" s="1264"/>
      <c r="C37" s="786" t="s">
        <v>771</v>
      </c>
      <c r="D37" s="786" t="s">
        <v>277</v>
      </c>
      <c r="E37" s="786" t="s">
        <v>225</v>
      </c>
      <c r="F37" s="670" t="s">
        <v>57</v>
      </c>
      <c r="G37" s="814">
        <f t="shared" si="0"/>
        <v>9400</v>
      </c>
      <c r="H37" s="1269"/>
      <c r="K37" s="720">
        <v>5200</v>
      </c>
    </row>
    <row r="38" spans="1:11" ht="30" x14ac:dyDescent="0.25">
      <c r="A38" s="832">
        <f>A37+1</f>
        <v>24</v>
      </c>
      <c r="B38" s="1271"/>
      <c r="C38" s="787" t="s">
        <v>772</v>
      </c>
      <c r="D38" s="787" t="s">
        <v>279</v>
      </c>
      <c r="E38" s="787" t="s">
        <v>225</v>
      </c>
      <c r="F38" s="780" t="s">
        <v>57</v>
      </c>
      <c r="G38" s="814">
        <f t="shared" si="0"/>
        <v>7300</v>
      </c>
      <c r="H38" s="1270"/>
      <c r="K38" s="720">
        <v>4080</v>
      </c>
    </row>
    <row r="39" spans="1:11" x14ac:dyDescent="0.25">
      <c r="A39" s="808"/>
      <c r="B39" s="809"/>
      <c r="C39" s="810"/>
      <c r="D39" s="811" t="s">
        <v>280</v>
      </c>
      <c r="E39" s="812"/>
      <c r="F39" s="761" t="s">
        <v>57</v>
      </c>
      <c r="G39" s="827"/>
      <c r="H39" s="1268" t="s">
        <v>222</v>
      </c>
      <c r="K39" s="528"/>
    </row>
    <row r="40" spans="1:11" ht="30" x14ac:dyDescent="0.25">
      <c r="A40" s="782">
        <f>A38+1</f>
        <v>25</v>
      </c>
      <c r="B40" s="1264"/>
      <c r="C40" s="786" t="s">
        <v>773</v>
      </c>
      <c r="D40" s="786" t="s">
        <v>282</v>
      </c>
      <c r="E40" s="786" t="s">
        <v>225</v>
      </c>
      <c r="F40" s="670" t="s">
        <v>57</v>
      </c>
      <c r="G40" s="814">
        <f t="shared" si="0"/>
        <v>7800</v>
      </c>
      <c r="H40" s="1269"/>
      <c r="K40" s="720">
        <v>4350</v>
      </c>
    </row>
    <row r="41" spans="1:11" ht="30" x14ac:dyDescent="0.25">
      <c r="A41" s="782">
        <f t="shared" ref="A41:A42" si="5">A40+1</f>
        <v>26</v>
      </c>
      <c r="B41" s="1264"/>
      <c r="C41" s="786" t="s">
        <v>774</v>
      </c>
      <c r="D41" s="786" t="s">
        <v>284</v>
      </c>
      <c r="E41" s="786" t="s">
        <v>225</v>
      </c>
      <c r="F41" s="670" t="s">
        <v>57</v>
      </c>
      <c r="G41" s="814">
        <f t="shared" si="0"/>
        <v>10000</v>
      </c>
      <c r="H41" s="1269"/>
      <c r="K41" s="720">
        <v>5550</v>
      </c>
    </row>
    <row r="42" spans="1:11" ht="30" x14ac:dyDescent="0.25">
      <c r="A42" s="782">
        <f t="shared" si="5"/>
        <v>27</v>
      </c>
      <c r="B42" s="1264"/>
      <c r="C42" s="786" t="s">
        <v>775</v>
      </c>
      <c r="D42" s="786" t="s">
        <v>286</v>
      </c>
      <c r="E42" s="786" t="s">
        <v>225</v>
      </c>
      <c r="F42" s="670" t="s">
        <v>57</v>
      </c>
      <c r="G42" s="814">
        <f>ROUND(K42+K42*80%,-2)</f>
        <v>7800</v>
      </c>
      <c r="H42" s="1269"/>
      <c r="K42" s="720">
        <v>4350</v>
      </c>
    </row>
    <row r="43" spans="1:11" x14ac:dyDescent="0.25">
      <c r="A43" s="782"/>
      <c r="B43" s="854"/>
      <c r="C43" s="815"/>
      <c r="D43" s="816" t="s">
        <v>287</v>
      </c>
      <c r="E43" s="817"/>
      <c r="F43" s="670" t="s">
        <v>57</v>
      </c>
      <c r="G43" s="814"/>
      <c r="H43" s="1269"/>
      <c r="K43" s="527"/>
    </row>
    <row r="44" spans="1:11" ht="30" x14ac:dyDescent="0.25">
      <c r="A44" s="782">
        <f>A42+1</f>
        <v>28</v>
      </c>
      <c r="B44" s="1264"/>
      <c r="C44" s="786" t="s">
        <v>288</v>
      </c>
      <c r="D44" s="786" t="s">
        <v>289</v>
      </c>
      <c r="E44" s="786" t="s">
        <v>225</v>
      </c>
      <c r="F44" s="670" t="s">
        <v>57</v>
      </c>
      <c r="G44" s="814">
        <f t="shared" si="0"/>
        <v>7200</v>
      </c>
      <c r="H44" s="1269"/>
      <c r="K44" s="526">
        <v>4015</v>
      </c>
    </row>
    <row r="45" spans="1:11" ht="30" x14ac:dyDescent="0.25">
      <c r="A45" s="782">
        <f t="shared" ref="A45:A46" si="6">A44+1</f>
        <v>29</v>
      </c>
      <c r="B45" s="1264"/>
      <c r="C45" s="786" t="s">
        <v>290</v>
      </c>
      <c r="D45" s="786" t="s">
        <v>291</v>
      </c>
      <c r="E45" s="786" t="s">
        <v>225</v>
      </c>
      <c r="F45" s="670" t="s">
        <v>57</v>
      </c>
      <c r="G45" s="814">
        <f t="shared" si="0"/>
        <v>9200</v>
      </c>
      <c r="H45" s="1269"/>
      <c r="K45" s="526">
        <v>5112</v>
      </c>
    </row>
    <row r="46" spans="1:11" ht="30" x14ac:dyDescent="0.25">
      <c r="A46" s="782">
        <f t="shared" si="6"/>
        <v>30</v>
      </c>
      <c r="B46" s="1264"/>
      <c r="C46" s="786" t="s">
        <v>292</v>
      </c>
      <c r="D46" s="786" t="s">
        <v>293</v>
      </c>
      <c r="E46" s="786" t="s">
        <v>225</v>
      </c>
      <c r="F46" s="670" t="s">
        <v>57</v>
      </c>
      <c r="G46" s="814">
        <f t="shared" si="0"/>
        <v>7100</v>
      </c>
      <c r="H46" s="1269"/>
      <c r="K46" s="526">
        <v>3970</v>
      </c>
    </row>
    <row r="47" spans="1:11" x14ac:dyDescent="0.25">
      <c r="A47" s="782"/>
      <c r="B47" s="854"/>
      <c r="C47" s="786"/>
      <c r="D47" s="784"/>
      <c r="E47" s="786"/>
      <c r="F47" s="670" t="s">
        <v>57</v>
      </c>
      <c r="G47" s="814"/>
      <c r="H47" s="1269"/>
      <c r="K47" s="325"/>
    </row>
    <row r="48" spans="1:11" ht="30" x14ac:dyDescent="0.25">
      <c r="A48" s="782">
        <f>A46+1</f>
        <v>31</v>
      </c>
      <c r="B48" s="1273"/>
      <c r="C48" s="786" t="s">
        <v>294</v>
      </c>
      <c r="D48" s="786" t="s">
        <v>295</v>
      </c>
      <c r="E48" s="786" t="s">
        <v>225</v>
      </c>
      <c r="F48" s="670" t="s">
        <v>57</v>
      </c>
      <c r="G48" s="814">
        <f t="shared" si="0"/>
        <v>2600</v>
      </c>
      <c r="H48" s="1269"/>
      <c r="K48" s="720">
        <v>1420</v>
      </c>
    </row>
    <row r="49" spans="1:11" x14ac:dyDescent="0.25">
      <c r="A49" s="782">
        <f t="shared" ref="A49:A53" si="7">A48+1</f>
        <v>32</v>
      </c>
      <c r="B49" s="1273"/>
      <c r="C49" s="786" t="s">
        <v>296</v>
      </c>
      <c r="D49" s="786" t="s">
        <v>297</v>
      </c>
      <c r="E49" s="786" t="s">
        <v>225</v>
      </c>
      <c r="F49" s="670" t="s">
        <v>57</v>
      </c>
      <c r="G49" s="814">
        <f t="shared" si="0"/>
        <v>3100</v>
      </c>
      <c r="H49" s="1269"/>
      <c r="K49" s="720">
        <v>1700</v>
      </c>
    </row>
    <row r="50" spans="1:11" ht="30" x14ac:dyDescent="0.25">
      <c r="A50" s="782">
        <f t="shared" si="7"/>
        <v>33</v>
      </c>
      <c r="B50" s="1273"/>
      <c r="C50" s="786" t="s">
        <v>298</v>
      </c>
      <c r="D50" s="786" t="s">
        <v>299</v>
      </c>
      <c r="E50" s="786" t="s">
        <v>225</v>
      </c>
      <c r="F50" s="670" t="s">
        <v>57</v>
      </c>
      <c r="G50" s="814">
        <f t="shared" si="0"/>
        <v>2600</v>
      </c>
      <c r="H50" s="1269"/>
      <c r="K50" s="720">
        <v>1420</v>
      </c>
    </row>
    <row r="51" spans="1:11" x14ac:dyDescent="0.25">
      <c r="A51" s="782">
        <f t="shared" si="7"/>
        <v>34</v>
      </c>
      <c r="B51" s="1273"/>
      <c r="C51" s="786" t="s">
        <v>300</v>
      </c>
      <c r="D51" s="786" t="s">
        <v>301</v>
      </c>
      <c r="E51" s="786" t="s">
        <v>244</v>
      </c>
      <c r="F51" s="670" t="s">
        <v>57</v>
      </c>
      <c r="G51" s="814">
        <f t="shared" si="0"/>
        <v>1800</v>
      </c>
      <c r="H51" s="1269"/>
      <c r="K51" s="720">
        <v>980</v>
      </c>
    </row>
    <row r="52" spans="1:11" x14ac:dyDescent="0.25">
      <c r="A52" s="782">
        <f t="shared" si="7"/>
        <v>35</v>
      </c>
      <c r="B52" s="1273"/>
      <c r="C52" s="786" t="s">
        <v>302</v>
      </c>
      <c r="D52" s="786" t="s">
        <v>303</v>
      </c>
      <c r="E52" s="786" t="s">
        <v>244</v>
      </c>
      <c r="F52" s="670" t="s">
        <v>57</v>
      </c>
      <c r="G52" s="814">
        <f t="shared" si="0"/>
        <v>2300</v>
      </c>
      <c r="H52" s="1269"/>
      <c r="K52" s="722">
        <v>1250</v>
      </c>
    </row>
    <row r="53" spans="1:11" x14ac:dyDescent="0.25">
      <c r="A53" s="828">
        <f t="shared" si="7"/>
        <v>36</v>
      </c>
      <c r="B53" s="1274"/>
      <c r="C53" s="824" t="s">
        <v>304</v>
      </c>
      <c r="D53" s="824" t="s">
        <v>305</v>
      </c>
      <c r="E53" s="824" t="s">
        <v>244</v>
      </c>
      <c r="F53" s="669" t="s">
        <v>57</v>
      </c>
      <c r="G53" s="825">
        <f t="shared" si="0"/>
        <v>1800</v>
      </c>
      <c r="H53" s="1272"/>
      <c r="K53" s="723">
        <v>980</v>
      </c>
    </row>
    <row r="54" spans="1:11" x14ac:dyDescent="0.25">
      <c r="A54" s="833"/>
      <c r="B54" s="1275"/>
      <c r="C54" s="1278" t="s">
        <v>858</v>
      </c>
      <c r="D54" s="1278"/>
      <c r="E54" s="834"/>
      <c r="F54" s="835"/>
      <c r="G54" s="814"/>
      <c r="H54" s="1279" t="s">
        <v>222</v>
      </c>
      <c r="K54" s="531"/>
    </row>
    <row r="55" spans="1:11" x14ac:dyDescent="0.25">
      <c r="A55" s="836">
        <f>A53+1</f>
        <v>37</v>
      </c>
      <c r="B55" s="1276"/>
      <c r="C55" s="667" t="s">
        <v>859</v>
      </c>
      <c r="D55" s="668" t="s">
        <v>356</v>
      </c>
      <c r="E55" s="667" t="s">
        <v>225</v>
      </c>
      <c r="F55" s="835"/>
      <c r="G55" s="814">
        <f t="shared" si="0"/>
        <v>4000</v>
      </c>
      <c r="H55" s="1279"/>
      <c r="K55" s="258">
        <v>2200</v>
      </c>
    </row>
    <row r="56" spans="1:11" x14ac:dyDescent="0.25">
      <c r="A56" s="836">
        <f>A55+1</f>
        <v>38</v>
      </c>
      <c r="B56" s="1277"/>
      <c r="C56" s="667" t="s">
        <v>860</v>
      </c>
      <c r="D56" s="668" t="s">
        <v>861</v>
      </c>
      <c r="E56" s="667" t="s">
        <v>225</v>
      </c>
      <c r="F56" s="835"/>
      <c r="G56" s="814">
        <f t="shared" si="0"/>
        <v>3300</v>
      </c>
      <c r="H56" s="1279"/>
      <c r="K56" s="258">
        <v>1850</v>
      </c>
    </row>
    <row r="57" spans="1:11" x14ac:dyDescent="0.25">
      <c r="A57" s="837"/>
      <c r="B57" s="1281"/>
      <c r="C57" s="1284" t="s">
        <v>235</v>
      </c>
      <c r="D57" s="1284"/>
      <c r="E57" s="834"/>
      <c r="F57" s="835"/>
      <c r="G57" s="814"/>
      <c r="H57" s="1279"/>
      <c r="K57" s="258"/>
    </row>
    <row r="58" spans="1:11" x14ac:dyDescent="0.25">
      <c r="A58" s="836">
        <f>A56+1</f>
        <v>39</v>
      </c>
      <c r="B58" s="1282"/>
      <c r="C58" s="667" t="s">
        <v>862</v>
      </c>
      <c r="D58" s="668" t="s">
        <v>367</v>
      </c>
      <c r="E58" s="667" t="s">
        <v>225</v>
      </c>
      <c r="F58" s="835"/>
      <c r="G58" s="814">
        <f t="shared" si="0"/>
        <v>1600</v>
      </c>
      <c r="H58" s="1279"/>
      <c r="K58" s="258">
        <v>910</v>
      </c>
    </row>
    <row r="59" spans="1:11" x14ac:dyDescent="0.25">
      <c r="A59" s="836">
        <f t="shared" ref="A59:A61" si="8">A58+1</f>
        <v>40</v>
      </c>
      <c r="B59" s="1283"/>
      <c r="C59" s="667" t="s">
        <v>863</v>
      </c>
      <c r="D59" s="668" t="s">
        <v>519</v>
      </c>
      <c r="E59" s="667" t="s">
        <v>225</v>
      </c>
      <c r="F59" s="835"/>
      <c r="G59" s="814">
        <f t="shared" si="0"/>
        <v>1600</v>
      </c>
      <c r="H59" s="1279"/>
      <c r="K59" s="258">
        <v>910</v>
      </c>
    </row>
    <row r="60" spans="1:11" x14ac:dyDescent="0.25">
      <c r="A60" s="836">
        <f t="shared" si="8"/>
        <v>41</v>
      </c>
      <c r="B60" s="1285"/>
      <c r="C60" s="667" t="s">
        <v>864</v>
      </c>
      <c r="D60" s="668" t="s">
        <v>865</v>
      </c>
      <c r="E60" s="667" t="s">
        <v>244</v>
      </c>
      <c r="F60" s="835"/>
      <c r="G60" s="814">
        <f t="shared" si="0"/>
        <v>1100</v>
      </c>
      <c r="H60" s="1279"/>
      <c r="K60" s="258">
        <v>630</v>
      </c>
    </row>
    <row r="61" spans="1:11" x14ac:dyDescent="0.25">
      <c r="A61" s="838">
        <f t="shared" si="8"/>
        <v>42</v>
      </c>
      <c r="B61" s="1286"/>
      <c r="C61" s="839" t="s">
        <v>866</v>
      </c>
      <c r="D61" s="840" t="s">
        <v>867</v>
      </c>
      <c r="E61" s="839" t="s">
        <v>244</v>
      </c>
      <c r="F61" s="841"/>
      <c r="G61" s="825">
        <f t="shared" si="0"/>
        <v>1100</v>
      </c>
      <c r="H61" s="1280"/>
      <c r="K61" s="532">
        <v>630</v>
      </c>
    </row>
    <row r="62" spans="1:11" x14ac:dyDescent="0.25">
      <c r="A62" s="833"/>
      <c r="B62" s="1279"/>
      <c r="C62" s="1278" t="s">
        <v>868</v>
      </c>
      <c r="D62" s="1278"/>
      <c r="E62" s="834"/>
      <c r="F62" s="835"/>
      <c r="G62" s="814"/>
      <c r="H62" s="1279" t="s">
        <v>222</v>
      </c>
      <c r="K62" s="245"/>
    </row>
    <row r="63" spans="1:11" x14ac:dyDescent="0.25">
      <c r="A63" s="836">
        <f>A61+1</f>
        <v>43</v>
      </c>
      <c r="B63" s="1279"/>
      <c r="C63" s="667" t="s">
        <v>869</v>
      </c>
      <c r="D63" s="855" t="s">
        <v>870</v>
      </c>
      <c r="E63" s="667" t="s">
        <v>225</v>
      </c>
      <c r="F63" s="835"/>
      <c r="G63" s="814">
        <f t="shared" si="0"/>
        <v>4900</v>
      </c>
      <c r="H63" s="1279"/>
      <c r="K63" s="258">
        <v>2700</v>
      </c>
    </row>
    <row r="64" spans="1:11" x14ac:dyDescent="0.25">
      <c r="A64" s="836">
        <f>A63+1</f>
        <v>44</v>
      </c>
      <c r="B64" s="1279"/>
      <c r="C64" s="667" t="s">
        <v>871</v>
      </c>
      <c r="D64" s="855" t="s">
        <v>872</v>
      </c>
      <c r="E64" s="667" t="s">
        <v>225</v>
      </c>
      <c r="F64" s="835"/>
      <c r="G64" s="814">
        <f t="shared" si="0"/>
        <v>4900</v>
      </c>
      <c r="H64" s="1279"/>
      <c r="K64" s="258">
        <v>2700</v>
      </c>
    </row>
    <row r="65" spans="1:11" x14ac:dyDescent="0.25">
      <c r="A65" s="837"/>
      <c r="B65" s="1287"/>
      <c r="C65" s="1284" t="s">
        <v>235</v>
      </c>
      <c r="D65" s="1284"/>
      <c r="E65" s="667"/>
      <c r="F65" s="835"/>
      <c r="G65" s="814"/>
      <c r="H65" s="1279"/>
      <c r="K65" s="258"/>
    </row>
    <row r="66" spans="1:11" x14ac:dyDescent="0.25">
      <c r="A66" s="836">
        <f>A64+1</f>
        <v>45</v>
      </c>
      <c r="B66" s="1287"/>
      <c r="C66" s="667" t="s">
        <v>873</v>
      </c>
      <c r="D66" s="855" t="s">
        <v>367</v>
      </c>
      <c r="E66" s="667" t="s">
        <v>225</v>
      </c>
      <c r="F66" s="835"/>
      <c r="G66" s="814">
        <f t="shared" si="0"/>
        <v>1900</v>
      </c>
      <c r="H66" s="1279"/>
      <c r="K66" s="258">
        <v>1040</v>
      </c>
    </row>
    <row r="67" spans="1:11" x14ac:dyDescent="0.25">
      <c r="A67" s="836">
        <f t="shared" ref="A67:A69" si="9">A66+1</f>
        <v>46</v>
      </c>
      <c r="B67" s="1287"/>
      <c r="C67" s="667" t="s">
        <v>874</v>
      </c>
      <c r="D67" s="855" t="s">
        <v>875</v>
      </c>
      <c r="E67" s="667" t="s">
        <v>225</v>
      </c>
      <c r="F67" s="835"/>
      <c r="G67" s="814">
        <f t="shared" si="0"/>
        <v>1900</v>
      </c>
      <c r="H67" s="1279"/>
      <c r="K67" s="258">
        <v>1040</v>
      </c>
    </row>
    <row r="68" spans="1:11" x14ac:dyDescent="0.25">
      <c r="A68" s="836">
        <f t="shared" si="9"/>
        <v>47</v>
      </c>
      <c r="B68" s="1285"/>
      <c r="C68" s="667" t="s">
        <v>876</v>
      </c>
      <c r="D68" s="855" t="s">
        <v>865</v>
      </c>
      <c r="E68" s="667" t="s">
        <v>244</v>
      </c>
      <c r="F68" s="835"/>
      <c r="G68" s="814">
        <f t="shared" si="0"/>
        <v>1300</v>
      </c>
      <c r="H68" s="1279"/>
      <c r="K68" s="258">
        <v>700</v>
      </c>
    </row>
    <row r="69" spans="1:11" x14ac:dyDescent="0.25">
      <c r="A69" s="838">
        <f t="shared" si="9"/>
        <v>48</v>
      </c>
      <c r="B69" s="1285"/>
      <c r="C69" s="667" t="s">
        <v>877</v>
      </c>
      <c r="D69" s="855" t="s">
        <v>867</v>
      </c>
      <c r="E69" s="667" t="s">
        <v>244</v>
      </c>
      <c r="F69" s="835"/>
      <c r="G69" s="814">
        <f t="shared" si="0"/>
        <v>1300</v>
      </c>
      <c r="H69" s="1279"/>
      <c r="K69" s="532">
        <v>700</v>
      </c>
    </row>
    <row r="70" spans="1:11" x14ac:dyDescent="0.25">
      <c r="A70" s="808"/>
      <c r="B70" s="859"/>
      <c r="C70" s="819"/>
      <c r="D70" s="820" t="s">
        <v>306</v>
      </c>
      <c r="E70" s="821"/>
      <c r="F70" s="822" t="s">
        <v>57</v>
      </c>
      <c r="G70" s="842"/>
      <c r="H70" s="1288" t="s">
        <v>222</v>
      </c>
      <c r="K70" s="525"/>
    </row>
    <row r="71" spans="1:11" ht="30" x14ac:dyDescent="0.25">
      <c r="A71" s="782">
        <f>A53+1</f>
        <v>37</v>
      </c>
      <c r="B71" s="1264"/>
      <c r="C71" s="786" t="s">
        <v>307</v>
      </c>
      <c r="D71" s="786" t="s">
        <v>308</v>
      </c>
      <c r="E71" s="786" t="s">
        <v>225</v>
      </c>
      <c r="F71" s="670" t="s">
        <v>57</v>
      </c>
      <c r="G71" s="814">
        <f t="shared" si="0"/>
        <v>11500</v>
      </c>
      <c r="H71" s="1288"/>
      <c r="K71" s="720">
        <v>6390</v>
      </c>
    </row>
    <row r="72" spans="1:11" ht="30" x14ac:dyDescent="0.25">
      <c r="A72" s="782">
        <f t="shared" ref="A72:A79" si="10">A71+1</f>
        <v>38</v>
      </c>
      <c r="B72" s="1264"/>
      <c r="C72" s="786" t="s">
        <v>309</v>
      </c>
      <c r="D72" s="786" t="s">
        <v>310</v>
      </c>
      <c r="E72" s="786" t="s">
        <v>225</v>
      </c>
      <c r="F72" s="670" t="s">
        <v>57</v>
      </c>
      <c r="G72" s="814">
        <f t="shared" ref="G72:G89" si="11">ROUND(K72+K72*80%,-2)</f>
        <v>10800</v>
      </c>
      <c r="H72" s="1288"/>
      <c r="K72" s="720">
        <v>6020</v>
      </c>
    </row>
    <row r="73" spans="1:11" ht="30" x14ac:dyDescent="0.25">
      <c r="A73" s="782">
        <f t="shared" si="10"/>
        <v>39</v>
      </c>
      <c r="B73" s="1264"/>
      <c r="C73" s="786" t="s">
        <v>311</v>
      </c>
      <c r="D73" s="786" t="s">
        <v>312</v>
      </c>
      <c r="E73" s="786" t="s">
        <v>225</v>
      </c>
      <c r="F73" s="670" t="s">
        <v>57</v>
      </c>
      <c r="G73" s="814">
        <f t="shared" si="11"/>
        <v>10800</v>
      </c>
      <c r="H73" s="1288"/>
      <c r="K73" s="720">
        <v>6020</v>
      </c>
    </row>
    <row r="74" spans="1:11" ht="30" x14ac:dyDescent="0.25">
      <c r="A74" s="782">
        <f t="shared" si="10"/>
        <v>40</v>
      </c>
      <c r="B74" s="1264"/>
      <c r="C74" s="843" t="s">
        <v>313</v>
      </c>
      <c r="D74" s="786" t="s">
        <v>314</v>
      </c>
      <c r="E74" s="786" t="s">
        <v>225</v>
      </c>
      <c r="F74" s="670" t="s">
        <v>57</v>
      </c>
      <c r="G74" s="814">
        <f t="shared" si="11"/>
        <v>14300</v>
      </c>
      <c r="H74" s="1288"/>
      <c r="K74" s="720">
        <v>7940</v>
      </c>
    </row>
    <row r="75" spans="1:11" ht="30" x14ac:dyDescent="0.25">
      <c r="A75" s="782">
        <f t="shared" si="10"/>
        <v>41</v>
      </c>
      <c r="B75" s="1264"/>
      <c r="C75" s="843" t="s">
        <v>315</v>
      </c>
      <c r="D75" s="786" t="s">
        <v>316</v>
      </c>
      <c r="E75" s="786" t="s">
        <v>225</v>
      </c>
      <c r="F75" s="670" t="s">
        <v>57</v>
      </c>
      <c r="G75" s="814">
        <f t="shared" si="11"/>
        <v>13800</v>
      </c>
      <c r="H75" s="1288"/>
      <c r="K75" s="720">
        <v>7640</v>
      </c>
    </row>
    <row r="76" spans="1:11" ht="30" x14ac:dyDescent="0.25">
      <c r="A76" s="844">
        <f t="shared" si="10"/>
        <v>42</v>
      </c>
      <c r="B76" s="1290"/>
      <c r="C76" s="845" t="s">
        <v>317</v>
      </c>
      <c r="D76" s="824" t="s">
        <v>318</v>
      </c>
      <c r="E76" s="824" t="s">
        <v>225</v>
      </c>
      <c r="F76" s="669" t="s">
        <v>57</v>
      </c>
      <c r="G76" s="814">
        <f t="shared" si="11"/>
        <v>13800</v>
      </c>
      <c r="H76" s="1288"/>
      <c r="K76" s="720">
        <v>7640</v>
      </c>
    </row>
    <row r="77" spans="1:11" ht="30" x14ac:dyDescent="0.25">
      <c r="A77" s="782">
        <f t="shared" si="10"/>
        <v>43</v>
      </c>
      <c r="B77" s="1264"/>
      <c r="C77" s="843" t="s">
        <v>319</v>
      </c>
      <c r="D77" s="786" t="s">
        <v>320</v>
      </c>
      <c r="E77" s="786" t="s">
        <v>225</v>
      </c>
      <c r="F77" s="670" t="s">
        <v>57</v>
      </c>
      <c r="G77" s="814">
        <f t="shared" si="11"/>
        <v>11500</v>
      </c>
      <c r="H77" s="1288"/>
      <c r="K77" s="720">
        <v>6390</v>
      </c>
    </row>
    <row r="78" spans="1:11" ht="30" x14ac:dyDescent="0.25">
      <c r="A78" s="782">
        <f t="shared" si="10"/>
        <v>44</v>
      </c>
      <c r="B78" s="1264"/>
      <c r="C78" s="843" t="s">
        <v>321</v>
      </c>
      <c r="D78" s="786" t="s">
        <v>322</v>
      </c>
      <c r="E78" s="786" t="s">
        <v>225</v>
      </c>
      <c r="F78" s="670" t="s">
        <v>57</v>
      </c>
      <c r="G78" s="814">
        <f t="shared" si="11"/>
        <v>10800</v>
      </c>
      <c r="H78" s="1288"/>
      <c r="K78" s="720">
        <v>6020</v>
      </c>
    </row>
    <row r="79" spans="1:11" ht="30.75" thickBot="1" x14ac:dyDescent="0.3">
      <c r="A79" s="832">
        <f t="shared" si="10"/>
        <v>45</v>
      </c>
      <c r="B79" s="1271"/>
      <c r="C79" s="846" t="s">
        <v>323</v>
      </c>
      <c r="D79" s="787" t="s">
        <v>324</v>
      </c>
      <c r="E79" s="787" t="s">
        <v>225</v>
      </c>
      <c r="F79" s="780" t="s">
        <v>57</v>
      </c>
      <c r="G79" s="829">
        <f t="shared" si="11"/>
        <v>10800</v>
      </c>
      <c r="H79" s="1289"/>
      <c r="K79" s="724">
        <v>6020</v>
      </c>
    </row>
    <row r="80" spans="1:11" x14ac:dyDescent="0.25">
      <c r="A80" s="808"/>
      <c r="B80" s="809"/>
      <c r="C80" s="810"/>
      <c r="D80" s="811" t="s">
        <v>325</v>
      </c>
      <c r="E80" s="812"/>
      <c r="F80" s="761" t="s">
        <v>57</v>
      </c>
      <c r="G80" s="827"/>
      <c r="H80" s="1291" t="s">
        <v>222</v>
      </c>
      <c r="K80" s="721"/>
    </row>
    <row r="81" spans="1:11" ht="30" x14ac:dyDescent="0.25">
      <c r="A81" s="818">
        <f>A79+1</f>
        <v>46</v>
      </c>
      <c r="B81" s="1292"/>
      <c r="C81" s="847" t="s">
        <v>326</v>
      </c>
      <c r="D81" s="848" t="s">
        <v>327</v>
      </c>
      <c r="E81" s="848" t="s">
        <v>225</v>
      </c>
      <c r="F81" s="822" t="s">
        <v>57</v>
      </c>
      <c r="G81" s="814">
        <f t="shared" si="11"/>
        <v>11300</v>
      </c>
      <c r="H81" s="1288"/>
      <c r="K81" s="720">
        <v>6290</v>
      </c>
    </row>
    <row r="82" spans="1:11" ht="30" x14ac:dyDescent="0.25">
      <c r="A82" s="782">
        <f t="shared" ref="A82:A89" si="12">A81+1</f>
        <v>47</v>
      </c>
      <c r="B82" s="1264"/>
      <c r="C82" s="843" t="s">
        <v>328</v>
      </c>
      <c r="D82" s="786" t="s">
        <v>329</v>
      </c>
      <c r="E82" s="786" t="s">
        <v>225</v>
      </c>
      <c r="F82" s="670" t="s">
        <v>57</v>
      </c>
      <c r="G82" s="814">
        <f t="shared" si="11"/>
        <v>10700</v>
      </c>
      <c r="H82" s="1288"/>
      <c r="K82" s="720">
        <v>5960</v>
      </c>
    </row>
    <row r="83" spans="1:11" ht="30" x14ac:dyDescent="0.25">
      <c r="A83" s="782">
        <f t="shared" si="12"/>
        <v>48</v>
      </c>
      <c r="B83" s="1264"/>
      <c r="C83" s="843" t="s">
        <v>330</v>
      </c>
      <c r="D83" s="786" t="s">
        <v>331</v>
      </c>
      <c r="E83" s="786" t="s">
        <v>225</v>
      </c>
      <c r="F83" s="670" t="s">
        <v>57</v>
      </c>
      <c r="G83" s="814">
        <f t="shared" si="11"/>
        <v>10700</v>
      </c>
      <c r="H83" s="1288"/>
      <c r="K83" s="720">
        <v>5960</v>
      </c>
    </row>
    <row r="84" spans="1:11" ht="30" x14ac:dyDescent="0.25">
      <c r="A84" s="782">
        <f t="shared" si="12"/>
        <v>49</v>
      </c>
      <c r="B84" s="1264"/>
      <c r="C84" s="843" t="s">
        <v>332</v>
      </c>
      <c r="D84" s="786" t="s">
        <v>333</v>
      </c>
      <c r="E84" s="786" t="s">
        <v>225</v>
      </c>
      <c r="F84" s="670" t="s">
        <v>57</v>
      </c>
      <c r="G84" s="814">
        <f t="shared" si="11"/>
        <v>13500</v>
      </c>
      <c r="H84" s="1288"/>
      <c r="K84" s="720">
        <v>7520</v>
      </c>
    </row>
    <row r="85" spans="1:11" ht="30" x14ac:dyDescent="0.25">
      <c r="A85" s="782">
        <f t="shared" si="12"/>
        <v>50</v>
      </c>
      <c r="B85" s="1264"/>
      <c r="C85" s="843" t="s">
        <v>334</v>
      </c>
      <c r="D85" s="786" t="s">
        <v>335</v>
      </c>
      <c r="E85" s="786" t="s">
        <v>225</v>
      </c>
      <c r="F85" s="670" t="s">
        <v>57</v>
      </c>
      <c r="G85" s="814">
        <f t="shared" si="11"/>
        <v>13000</v>
      </c>
      <c r="H85" s="1288"/>
      <c r="K85" s="720">
        <v>7210</v>
      </c>
    </row>
    <row r="86" spans="1:11" ht="30" x14ac:dyDescent="0.25">
      <c r="A86" s="782">
        <f t="shared" si="12"/>
        <v>51</v>
      </c>
      <c r="B86" s="1264"/>
      <c r="C86" s="843" t="s">
        <v>336</v>
      </c>
      <c r="D86" s="786" t="s">
        <v>337</v>
      </c>
      <c r="E86" s="786" t="s">
        <v>225</v>
      </c>
      <c r="F86" s="670" t="s">
        <v>57</v>
      </c>
      <c r="G86" s="814">
        <f t="shared" si="11"/>
        <v>13000</v>
      </c>
      <c r="H86" s="1288"/>
      <c r="K86" s="720">
        <v>7210</v>
      </c>
    </row>
    <row r="87" spans="1:11" ht="30" x14ac:dyDescent="0.25">
      <c r="A87" s="782">
        <f t="shared" si="12"/>
        <v>52</v>
      </c>
      <c r="B87" s="1264"/>
      <c r="C87" s="843" t="s">
        <v>338</v>
      </c>
      <c r="D87" s="786" t="s">
        <v>339</v>
      </c>
      <c r="E87" s="786" t="s">
        <v>225</v>
      </c>
      <c r="F87" s="670" t="s">
        <v>57</v>
      </c>
      <c r="G87" s="814">
        <f t="shared" si="11"/>
        <v>11300</v>
      </c>
      <c r="H87" s="1288"/>
      <c r="K87" s="720">
        <v>6290</v>
      </c>
    </row>
    <row r="88" spans="1:11" ht="30" x14ac:dyDescent="0.25">
      <c r="A88" s="782">
        <f t="shared" si="12"/>
        <v>53</v>
      </c>
      <c r="B88" s="1264"/>
      <c r="C88" s="843" t="s">
        <v>340</v>
      </c>
      <c r="D88" s="786" t="s">
        <v>341</v>
      </c>
      <c r="E88" s="786" t="s">
        <v>225</v>
      </c>
      <c r="F88" s="670" t="s">
        <v>57</v>
      </c>
      <c r="G88" s="814">
        <f t="shared" si="11"/>
        <v>10700</v>
      </c>
      <c r="H88" s="1288"/>
      <c r="K88" s="720">
        <v>5960</v>
      </c>
    </row>
    <row r="89" spans="1:11" ht="30.75" thickBot="1" x14ac:dyDescent="0.3">
      <c r="A89" s="832">
        <f t="shared" si="12"/>
        <v>54</v>
      </c>
      <c r="B89" s="1271"/>
      <c r="C89" s="846" t="s">
        <v>342</v>
      </c>
      <c r="D89" s="787" t="s">
        <v>343</v>
      </c>
      <c r="E89" s="787" t="s">
        <v>225</v>
      </c>
      <c r="F89" s="780" t="s">
        <v>57</v>
      </c>
      <c r="G89" s="829">
        <f t="shared" si="11"/>
        <v>10700</v>
      </c>
      <c r="H89" s="1289"/>
      <c r="K89" s="724">
        <v>5960</v>
      </c>
    </row>
    <row r="90" spans="1:11" ht="15" customHeight="1" x14ac:dyDescent="0.25">
      <c r="A90" s="849"/>
      <c r="B90" s="850"/>
      <c r="C90" s="851"/>
      <c r="D90" s="811" t="s">
        <v>353</v>
      </c>
      <c r="E90" s="775"/>
      <c r="F90" s="852" t="s">
        <v>346</v>
      </c>
      <c r="G90" s="827"/>
      <c r="H90" s="1260" t="s">
        <v>354</v>
      </c>
      <c r="K90" s="534" t="s">
        <v>346</v>
      </c>
    </row>
    <row r="91" spans="1:11" x14ac:dyDescent="0.25">
      <c r="A91" s="782">
        <f>A89+1</f>
        <v>55</v>
      </c>
      <c r="B91" s="1264"/>
      <c r="C91" s="786" t="s">
        <v>355</v>
      </c>
      <c r="D91" s="786" t="s">
        <v>356</v>
      </c>
      <c r="E91" s="786" t="s">
        <v>225</v>
      </c>
      <c r="F91" s="670">
        <f t="shared" ref="F91:F154" si="13">ROUND((K91*100.29)+(K91*102.82)*80%,-2)</f>
        <v>6600</v>
      </c>
      <c r="G91" s="814"/>
      <c r="H91" s="1261"/>
      <c r="K91" s="535">
        <v>36</v>
      </c>
    </row>
    <row r="92" spans="1:11" x14ac:dyDescent="0.25">
      <c r="A92" s="782">
        <f t="shared" ref="A92:A93" si="14">A91+1</f>
        <v>56</v>
      </c>
      <c r="B92" s="1264"/>
      <c r="C92" s="786" t="s">
        <v>357</v>
      </c>
      <c r="D92" s="786" t="s">
        <v>358</v>
      </c>
      <c r="E92" s="786" t="s">
        <v>225</v>
      </c>
      <c r="F92" s="670">
        <f t="shared" si="13"/>
        <v>6900</v>
      </c>
      <c r="G92" s="814"/>
      <c r="H92" s="1261"/>
      <c r="K92" s="535">
        <v>38</v>
      </c>
    </row>
    <row r="93" spans="1:11" x14ac:dyDescent="0.25">
      <c r="A93" s="782">
        <f t="shared" si="14"/>
        <v>57</v>
      </c>
      <c r="B93" s="1264"/>
      <c r="C93" s="786" t="s">
        <v>359</v>
      </c>
      <c r="D93" s="786" t="s">
        <v>360</v>
      </c>
      <c r="E93" s="786" t="s">
        <v>225</v>
      </c>
      <c r="F93" s="670">
        <f t="shared" si="13"/>
        <v>6800</v>
      </c>
      <c r="G93" s="814"/>
      <c r="H93" s="1261"/>
      <c r="K93" s="535">
        <v>37</v>
      </c>
    </row>
    <row r="94" spans="1:11" x14ac:dyDescent="0.25">
      <c r="A94" s="782"/>
      <c r="B94" s="854"/>
      <c r="C94" s="786"/>
      <c r="D94" s="816" t="s">
        <v>361</v>
      </c>
      <c r="E94" s="786"/>
      <c r="F94" s="670"/>
      <c r="G94" s="814"/>
      <c r="H94" s="1261"/>
      <c r="K94" s="530"/>
    </row>
    <row r="95" spans="1:11" x14ac:dyDescent="0.25">
      <c r="A95" s="782">
        <f>A93+1</f>
        <v>58</v>
      </c>
      <c r="B95" s="1264"/>
      <c r="C95" s="786" t="s">
        <v>362</v>
      </c>
      <c r="D95" s="786" t="s">
        <v>363</v>
      </c>
      <c r="E95" s="786" t="s">
        <v>225</v>
      </c>
      <c r="F95" s="670">
        <f t="shared" si="13"/>
        <v>5500</v>
      </c>
      <c r="G95" s="814"/>
      <c r="H95" s="1261"/>
      <c r="K95" s="535">
        <v>30</v>
      </c>
    </row>
    <row r="96" spans="1:11" x14ac:dyDescent="0.25">
      <c r="A96" s="782">
        <f t="shared" ref="A96:A97" si="15">A95+1</f>
        <v>59</v>
      </c>
      <c r="B96" s="1264"/>
      <c r="C96" s="786" t="s">
        <v>364</v>
      </c>
      <c r="D96" s="786" t="s">
        <v>358</v>
      </c>
      <c r="E96" s="786" t="s">
        <v>225</v>
      </c>
      <c r="F96" s="670">
        <f t="shared" si="13"/>
        <v>5500</v>
      </c>
      <c r="G96" s="814"/>
      <c r="H96" s="1261"/>
      <c r="K96" s="535">
        <v>30</v>
      </c>
    </row>
    <row r="97" spans="1:11" ht="36.75" customHeight="1" x14ac:dyDescent="0.25">
      <c r="A97" s="782">
        <f t="shared" si="15"/>
        <v>60</v>
      </c>
      <c r="B97" s="1264"/>
      <c r="C97" s="786" t="s">
        <v>365</v>
      </c>
      <c r="D97" s="786" t="s">
        <v>360</v>
      </c>
      <c r="E97" s="786" t="s">
        <v>225</v>
      </c>
      <c r="F97" s="669">
        <f t="shared" si="13"/>
        <v>5200</v>
      </c>
      <c r="G97" s="825"/>
      <c r="H97" s="1293"/>
      <c r="K97" s="535">
        <v>28.5</v>
      </c>
    </row>
    <row r="98" spans="1:11" ht="15" customHeight="1" x14ac:dyDescent="0.25">
      <c r="A98" s="863"/>
      <c r="B98" s="1294"/>
      <c r="D98" s="864" t="s">
        <v>878</v>
      </c>
      <c r="E98" s="865"/>
      <c r="F98" s="866"/>
      <c r="G98" s="814"/>
      <c r="H98" s="1295" t="s">
        <v>879</v>
      </c>
      <c r="K98" s="536"/>
    </row>
    <row r="99" spans="1:11" x14ac:dyDescent="0.25">
      <c r="A99" s="666">
        <f>A97+1</f>
        <v>61</v>
      </c>
      <c r="B99" s="1282"/>
      <c r="C99" s="667" t="s">
        <v>880</v>
      </c>
      <c r="D99" s="668" t="s">
        <v>881</v>
      </c>
      <c r="E99" s="667" t="s">
        <v>225</v>
      </c>
      <c r="F99" s="835"/>
      <c r="G99" s="867">
        <f>ROUND(K99*2*80%,-2)</f>
        <v>11100</v>
      </c>
      <c r="H99" s="1261"/>
      <c r="K99" s="537">
        <v>6950</v>
      </c>
    </row>
    <row r="100" spans="1:11" x14ac:dyDescent="0.25">
      <c r="A100" s="666">
        <f>A99+1</f>
        <v>62</v>
      </c>
      <c r="B100" s="1282"/>
      <c r="C100" s="667" t="s">
        <v>882</v>
      </c>
      <c r="D100" s="668" t="s">
        <v>883</v>
      </c>
      <c r="E100" s="667" t="s">
        <v>225</v>
      </c>
      <c r="F100" s="835"/>
      <c r="G100" s="867">
        <f t="shared" ref="G100:G124" si="16">ROUND(K100*2*80%,-2)</f>
        <v>11100</v>
      </c>
      <c r="H100" s="1261"/>
      <c r="K100" s="537">
        <v>6950</v>
      </c>
    </row>
    <row r="101" spans="1:11" x14ac:dyDescent="0.25">
      <c r="A101" s="666">
        <f t="shared" ref="A101:A103" si="17">A100+1</f>
        <v>63</v>
      </c>
      <c r="B101" s="1282"/>
      <c r="C101" s="667" t="s">
        <v>884</v>
      </c>
      <c r="D101" s="668" t="s">
        <v>885</v>
      </c>
      <c r="E101" s="667" t="s">
        <v>225</v>
      </c>
      <c r="F101" s="835"/>
      <c r="G101" s="867">
        <f t="shared" si="16"/>
        <v>11100</v>
      </c>
      <c r="H101" s="1261"/>
      <c r="K101" s="537">
        <v>6950</v>
      </c>
    </row>
    <row r="102" spans="1:11" x14ac:dyDescent="0.25">
      <c r="A102" s="666">
        <f t="shared" si="17"/>
        <v>64</v>
      </c>
      <c r="B102" s="1282"/>
      <c r="C102" s="667" t="s">
        <v>886</v>
      </c>
      <c r="D102" s="668" t="s">
        <v>887</v>
      </c>
      <c r="E102" s="667" t="s">
        <v>225</v>
      </c>
      <c r="F102" s="835"/>
      <c r="G102" s="867">
        <f t="shared" si="16"/>
        <v>12500</v>
      </c>
      <c r="H102" s="1261"/>
      <c r="K102" s="537">
        <v>7800</v>
      </c>
    </row>
    <row r="103" spans="1:11" x14ac:dyDescent="0.25">
      <c r="A103" s="666">
        <f t="shared" si="17"/>
        <v>65</v>
      </c>
      <c r="B103" s="1283"/>
      <c r="C103" s="667" t="s">
        <v>888</v>
      </c>
      <c r="D103" s="668" t="s">
        <v>889</v>
      </c>
      <c r="E103" s="667" t="s">
        <v>225</v>
      </c>
      <c r="F103" s="835"/>
      <c r="G103" s="867">
        <f t="shared" si="16"/>
        <v>13400</v>
      </c>
      <c r="H103" s="1261"/>
      <c r="K103" s="537">
        <v>8370</v>
      </c>
    </row>
    <row r="104" spans="1:11" x14ac:dyDescent="0.25">
      <c r="A104" s="868"/>
      <c r="B104" s="857"/>
      <c r="C104" s="1296" t="s">
        <v>235</v>
      </c>
      <c r="D104" s="1297"/>
      <c r="E104" s="839" t="s">
        <v>225</v>
      </c>
      <c r="F104" s="869"/>
      <c r="G104" s="867"/>
      <c r="H104" s="1261"/>
      <c r="K104" s="537"/>
    </row>
    <row r="105" spans="1:11" x14ac:dyDescent="0.25">
      <c r="A105" s="666">
        <f>A103+1</f>
        <v>66</v>
      </c>
      <c r="B105" s="1281"/>
      <c r="C105" s="667" t="s">
        <v>890</v>
      </c>
      <c r="D105" s="668" t="s">
        <v>367</v>
      </c>
      <c r="E105" s="667" t="s">
        <v>225</v>
      </c>
      <c r="F105" s="835"/>
      <c r="G105" s="867">
        <f t="shared" si="16"/>
        <v>4600</v>
      </c>
      <c r="H105" s="1261"/>
      <c r="K105" s="537">
        <v>2850</v>
      </c>
    </row>
    <row r="106" spans="1:11" x14ac:dyDescent="0.25">
      <c r="A106" s="666">
        <f t="shared" ref="A106:A109" si="18">A105+1</f>
        <v>67</v>
      </c>
      <c r="B106" s="1282"/>
      <c r="C106" s="667" t="s">
        <v>891</v>
      </c>
      <c r="D106" s="668" t="s">
        <v>892</v>
      </c>
      <c r="E106" s="667" t="s">
        <v>225</v>
      </c>
      <c r="F106" s="835"/>
      <c r="G106" s="867">
        <f t="shared" si="16"/>
        <v>4600</v>
      </c>
      <c r="H106" s="1261"/>
      <c r="K106" s="537">
        <v>2850</v>
      </c>
    </row>
    <row r="107" spans="1:11" x14ac:dyDescent="0.25">
      <c r="A107" s="666">
        <f t="shared" si="18"/>
        <v>68</v>
      </c>
      <c r="B107" s="1282"/>
      <c r="C107" s="667" t="s">
        <v>893</v>
      </c>
      <c r="D107" s="668" t="s">
        <v>894</v>
      </c>
      <c r="E107" s="667" t="s">
        <v>225</v>
      </c>
      <c r="F107" s="835"/>
      <c r="G107" s="867">
        <f t="shared" si="16"/>
        <v>4600</v>
      </c>
      <c r="H107" s="1261"/>
      <c r="K107" s="537">
        <v>2850</v>
      </c>
    </row>
    <row r="108" spans="1:11" x14ac:dyDescent="0.25">
      <c r="A108" s="666">
        <f t="shared" si="18"/>
        <v>69</v>
      </c>
      <c r="B108" s="1282"/>
      <c r="C108" s="667" t="s">
        <v>895</v>
      </c>
      <c r="D108" s="668" t="s">
        <v>896</v>
      </c>
      <c r="E108" s="667" t="s">
        <v>225</v>
      </c>
      <c r="F108" s="835"/>
      <c r="G108" s="867">
        <f t="shared" si="16"/>
        <v>5300</v>
      </c>
      <c r="H108" s="1261"/>
      <c r="K108" s="537">
        <v>3300</v>
      </c>
    </row>
    <row r="109" spans="1:11" x14ac:dyDescent="0.25">
      <c r="A109" s="870">
        <f t="shared" si="18"/>
        <v>70</v>
      </c>
      <c r="B109" s="871"/>
      <c r="C109" s="872" t="s">
        <v>897</v>
      </c>
      <c r="D109" s="668" t="s">
        <v>369</v>
      </c>
      <c r="E109" s="667" t="s">
        <v>225</v>
      </c>
      <c r="F109" s="835"/>
      <c r="G109" s="867">
        <f t="shared" si="16"/>
        <v>5800</v>
      </c>
      <c r="H109" s="1261"/>
      <c r="K109" s="538">
        <v>3600</v>
      </c>
    </row>
    <row r="110" spans="1:11" x14ac:dyDescent="0.25">
      <c r="A110" s="868"/>
      <c r="B110" s="857"/>
      <c r="C110" s="1284" t="s">
        <v>235</v>
      </c>
      <c r="D110" s="1284"/>
      <c r="E110" s="667"/>
      <c r="F110" s="835"/>
      <c r="G110" s="867"/>
      <c r="H110" s="1261"/>
      <c r="K110" s="258"/>
    </row>
    <row r="111" spans="1:11" x14ac:dyDescent="0.25">
      <c r="A111" s="666">
        <f>A109+1</f>
        <v>71</v>
      </c>
      <c r="B111" s="857"/>
      <c r="C111" s="667" t="s">
        <v>898</v>
      </c>
      <c r="D111" s="668" t="s">
        <v>899</v>
      </c>
      <c r="E111" s="667" t="s">
        <v>225</v>
      </c>
      <c r="F111" s="835"/>
      <c r="G111" s="867">
        <f t="shared" si="16"/>
        <v>3200</v>
      </c>
      <c r="H111" s="1261"/>
      <c r="K111" s="537">
        <v>1980</v>
      </c>
    </row>
    <row r="112" spans="1:11" x14ac:dyDescent="0.25">
      <c r="A112" s="666">
        <f t="shared" ref="A112:A124" si="19">A111+1</f>
        <v>72</v>
      </c>
      <c r="B112" s="1285"/>
      <c r="C112" s="667" t="s">
        <v>900</v>
      </c>
      <c r="D112" s="668" t="s">
        <v>901</v>
      </c>
      <c r="E112" s="667" t="s">
        <v>225</v>
      </c>
      <c r="F112" s="835"/>
      <c r="G112" s="867">
        <f t="shared" si="16"/>
        <v>2900</v>
      </c>
      <c r="H112" s="1261"/>
      <c r="K112" s="537">
        <v>1830</v>
      </c>
    </row>
    <row r="113" spans="1:11" x14ac:dyDescent="0.25">
      <c r="A113" s="666">
        <f t="shared" si="19"/>
        <v>73</v>
      </c>
      <c r="B113" s="1285"/>
      <c r="C113" s="667" t="s">
        <v>902</v>
      </c>
      <c r="D113" s="668" t="s">
        <v>473</v>
      </c>
      <c r="E113" s="667" t="s">
        <v>225</v>
      </c>
      <c r="F113" s="835"/>
      <c r="G113" s="867">
        <f t="shared" si="16"/>
        <v>2900</v>
      </c>
      <c r="H113" s="1261"/>
      <c r="K113" s="537">
        <v>1830</v>
      </c>
    </row>
    <row r="114" spans="1:11" x14ac:dyDescent="0.25">
      <c r="A114" s="666">
        <f t="shared" si="19"/>
        <v>74</v>
      </c>
      <c r="B114" s="1285"/>
      <c r="C114" s="667" t="s">
        <v>903</v>
      </c>
      <c r="D114" s="668" t="s">
        <v>904</v>
      </c>
      <c r="E114" s="667" t="s">
        <v>225</v>
      </c>
      <c r="F114" s="835"/>
      <c r="G114" s="867">
        <f t="shared" si="16"/>
        <v>2900</v>
      </c>
      <c r="H114" s="1261"/>
      <c r="K114" s="537">
        <v>1830</v>
      </c>
    </row>
    <row r="115" spans="1:11" x14ac:dyDescent="0.25">
      <c r="A115" s="666">
        <f t="shared" si="19"/>
        <v>75</v>
      </c>
      <c r="B115" s="1285"/>
      <c r="C115" s="667" t="s">
        <v>905</v>
      </c>
      <c r="D115" s="668" t="s">
        <v>906</v>
      </c>
      <c r="E115" s="667" t="s">
        <v>225</v>
      </c>
      <c r="F115" s="835"/>
      <c r="G115" s="867">
        <f t="shared" si="16"/>
        <v>2900</v>
      </c>
      <c r="H115" s="1261"/>
      <c r="K115" s="537">
        <v>1830</v>
      </c>
    </row>
    <row r="116" spans="1:11" x14ac:dyDescent="0.25">
      <c r="A116" s="666">
        <f t="shared" si="19"/>
        <v>76</v>
      </c>
      <c r="B116" s="1285"/>
      <c r="C116" s="667" t="s">
        <v>907</v>
      </c>
      <c r="D116" s="668" t="s">
        <v>373</v>
      </c>
      <c r="E116" s="667" t="s">
        <v>225</v>
      </c>
      <c r="F116" s="835"/>
      <c r="G116" s="867">
        <f t="shared" si="16"/>
        <v>2900</v>
      </c>
      <c r="H116" s="1261"/>
      <c r="K116" s="537">
        <v>1830</v>
      </c>
    </row>
    <row r="117" spans="1:11" x14ac:dyDescent="0.25">
      <c r="A117" s="666">
        <f t="shared" si="19"/>
        <v>77</v>
      </c>
      <c r="B117" s="1285"/>
      <c r="C117" s="667" t="s">
        <v>908</v>
      </c>
      <c r="D117" s="668" t="s">
        <v>909</v>
      </c>
      <c r="E117" s="667" t="s">
        <v>225</v>
      </c>
      <c r="F117" s="835"/>
      <c r="G117" s="867">
        <f t="shared" si="16"/>
        <v>3600</v>
      </c>
      <c r="H117" s="1261"/>
      <c r="K117" s="537">
        <v>2250</v>
      </c>
    </row>
    <row r="118" spans="1:11" x14ac:dyDescent="0.25">
      <c r="A118" s="666">
        <f t="shared" si="19"/>
        <v>78</v>
      </c>
      <c r="B118" s="1281"/>
      <c r="C118" s="667" t="s">
        <v>910</v>
      </c>
      <c r="D118" s="668" t="s">
        <v>911</v>
      </c>
      <c r="E118" s="667" t="s">
        <v>244</v>
      </c>
      <c r="F118" s="835"/>
      <c r="G118" s="867">
        <f t="shared" si="16"/>
        <v>1200</v>
      </c>
      <c r="H118" s="1261"/>
      <c r="K118" s="537">
        <v>730</v>
      </c>
    </row>
    <row r="119" spans="1:11" x14ac:dyDescent="0.25">
      <c r="A119" s="666">
        <f t="shared" si="19"/>
        <v>79</v>
      </c>
      <c r="B119" s="1282"/>
      <c r="C119" s="667" t="s">
        <v>912</v>
      </c>
      <c r="D119" s="668" t="s">
        <v>867</v>
      </c>
      <c r="E119" s="667" t="s">
        <v>244</v>
      </c>
      <c r="F119" s="835"/>
      <c r="G119" s="867">
        <f t="shared" si="16"/>
        <v>1100</v>
      </c>
      <c r="H119" s="1261"/>
      <c r="K119" s="537">
        <v>670</v>
      </c>
    </row>
    <row r="120" spans="1:11" x14ac:dyDescent="0.25">
      <c r="A120" s="666">
        <f t="shared" si="19"/>
        <v>80</v>
      </c>
      <c r="B120" s="1282"/>
      <c r="C120" s="667" t="s">
        <v>913</v>
      </c>
      <c r="D120" s="668" t="s">
        <v>865</v>
      </c>
      <c r="E120" s="667" t="s">
        <v>244</v>
      </c>
      <c r="F120" s="835"/>
      <c r="G120" s="867">
        <f t="shared" si="16"/>
        <v>1100</v>
      </c>
      <c r="H120" s="1261"/>
      <c r="K120" s="537">
        <v>670</v>
      </c>
    </row>
    <row r="121" spans="1:11" x14ac:dyDescent="0.25">
      <c r="A121" s="666">
        <f t="shared" si="19"/>
        <v>81</v>
      </c>
      <c r="B121" s="1282"/>
      <c r="C121" s="667" t="s">
        <v>914</v>
      </c>
      <c r="D121" s="668" t="s">
        <v>915</v>
      </c>
      <c r="E121" s="667" t="s">
        <v>244</v>
      </c>
      <c r="F121" s="835"/>
      <c r="G121" s="867">
        <f t="shared" si="16"/>
        <v>1100</v>
      </c>
      <c r="H121" s="1261"/>
      <c r="K121" s="537">
        <v>670</v>
      </c>
    </row>
    <row r="122" spans="1:11" x14ac:dyDescent="0.25">
      <c r="A122" s="666">
        <f t="shared" si="19"/>
        <v>82</v>
      </c>
      <c r="B122" s="1282"/>
      <c r="C122" s="667" t="s">
        <v>916</v>
      </c>
      <c r="D122" s="668" t="s">
        <v>917</v>
      </c>
      <c r="E122" s="667" t="s">
        <v>244</v>
      </c>
      <c r="F122" s="835"/>
      <c r="G122" s="867">
        <f t="shared" si="16"/>
        <v>1100</v>
      </c>
      <c r="H122" s="1261"/>
      <c r="K122" s="537">
        <v>670</v>
      </c>
    </row>
    <row r="123" spans="1:11" x14ac:dyDescent="0.25">
      <c r="A123" s="666">
        <f t="shared" si="19"/>
        <v>83</v>
      </c>
      <c r="B123" s="1282"/>
      <c r="C123" s="667" t="s">
        <v>918</v>
      </c>
      <c r="D123" s="668" t="s">
        <v>919</v>
      </c>
      <c r="E123" s="667" t="s">
        <v>244</v>
      </c>
      <c r="F123" s="835"/>
      <c r="G123" s="867">
        <f t="shared" si="16"/>
        <v>1100</v>
      </c>
      <c r="H123" s="1261"/>
      <c r="K123" s="537">
        <v>670</v>
      </c>
    </row>
    <row r="124" spans="1:11" x14ac:dyDescent="0.25">
      <c r="A124" s="873">
        <f t="shared" si="19"/>
        <v>84</v>
      </c>
      <c r="B124" s="1298"/>
      <c r="C124" s="667" t="s">
        <v>920</v>
      </c>
      <c r="D124" s="855" t="s">
        <v>377</v>
      </c>
      <c r="E124" s="667" t="s">
        <v>244</v>
      </c>
      <c r="F124" s="835"/>
      <c r="G124" s="867">
        <f t="shared" si="16"/>
        <v>1700</v>
      </c>
      <c r="H124" s="1293"/>
      <c r="K124" s="538">
        <v>1050</v>
      </c>
    </row>
    <row r="125" spans="1:11" x14ac:dyDescent="0.25">
      <c r="A125" s="874"/>
      <c r="B125" s="855"/>
      <c r="C125" s="848"/>
      <c r="D125" s="875" t="s">
        <v>235</v>
      </c>
      <c r="E125" s="848"/>
      <c r="F125" s="822"/>
      <c r="G125" s="842"/>
      <c r="H125" s="1295" t="s">
        <v>354</v>
      </c>
      <c r="K125" s="536"/>
    </row>
    <row r="126" spans="1:11" x14ac:dyDescent="0.25">
      <c r="A126" s="782">
        <f>A97+1</f>
        <v>61</v>
      </c>
      <c r="B126" s="1273"/>
      <c r="C126" s="786" t="s">
        <v>366</v>
      </c>
      <c r="D126" s="786" t="s">
        <v>367</v>
      </c>
      <c r="E126" s="786" t="s">
        <v>225</v>
      </c>
      <c r="F126" s="670">
        <f t="shared" si="13"/>
        <v>3000</v>
      </c>
      <c r="G126" s="814"/>
      <c r="H126" s="1261"/>
      <c r="K126" s="535">
        <v>16.5</v>
      </c>
    </row>
    <row r="127" spans="1:11" x14ac:dyDescent="0.25">
      <c r="A127" s="782">
        <f t="shared" ref="A127:A133" si="20">A126+1</f>
        <v>62</v>
      </c>
      <c r="B127" s="1273"/>
      <c r="C127" s="786" t="s">
        <v>368</v>
      </c>
      <c r="D127" s="786" t="s">
        <v>369</v>
      </c>
      <c r="E127" s="786" t="s">
        <v>225</v>
      </c>
      <c r="F127" s="670">
        <f t="shared" si="13"/>
        <v>3200</v>
      </c>
      <c r="G127" s="814"/>
      <c r="H127" s="1261"/>
      <c r="K127" s="535">
        <v>17.5</v>
      </c>
    </row>
    <row r="128" spans="1:11" x14ac:dyDescent="0.25">
      <c r="A128" s="782">
        <f t="shared" si="20"/>
        <v>63</v>
      </c>
      <c r="B128" s="1273"/>
      <c r="C128" s="786" t="s">
        <v>370</v>
      </c>
      <c r="D128" s="786" t="s">
        <v>371</v>
      </c>
      <c r="E128" s="786" t="s">
        <v>225</v>
      </c>
      <c r="F128" s="670">
        <f t="shared" si="13"/>
        <v>3200</v>
      </c>
      <c r="G128" s="814"/>
      <c r="H128" s="1261"/>
      <c r="K128" s="535">
        <v>17.5</v>
      </c>
    </row>
    <row r="129" spans="1:11" x14ac:dyDescent="0.25">
      <c r="A129" s="782">
        <f t="shared" si="20"/>
        <v>64</v>
      </c>
      <c r="B129" s="1273"/>
      <c r="C129" s="786" t="s">
        <v>372</v>
      </c>
      <c r="D129" s="786" t="s">
        <v>373</v>
      </c>
      <c r="E129" s="786" t="s">
        <v>225</v>
      </c>
      <c r="F129" s="670">
        <f t="shared" si="13"/>
        <v>3200</v>
      </c>
      <c r="G129" s="814"/>
      <c r="H129" s="1261"/>
      <c r="K129" s="535">
        <v>17.5</v>
      </c>
    </row>
    <row r="130" spans="1:11" x14ac:dyDescent="0.25">
      <c r="A130" s="782">
        <f t="shared" si="20"/>
        <v>65</v>
      </c>
      <c r="B130" s="1273"/>
      <c r="C130" s="786" t="s">
        <v>374</v>
      </c>
      <c r="D130" s="786" t="s">
        <v>375</v>
      </c>
      <c r="E130" s="786" t="s">
        <v>244</v>
      </c>
      <c r="F130" s="670">
        <f t="shared" si="13"/>
        <v>1200</v>
      </c>
      <c r="G130" s="814"/>
      <c r="H130" s="1261"/>
      <c r="K130" s="535">
        <v>6.5</v>
      </c>
    </row>
    <row r="131" spans="1:11" x14ac:dyDescent="0.25">
      <c r="A131" s="782">
        <f t="shared" si="20"/>
        <v>66</v>
      </c>
      <c r="B131" s="1273"/>
      <c r="C131" s="786" t="s">
        <v>376</v>
      </c>
      <c r="D131" s="786" t="s">
        <v>377</v>
      </c>
      <c r="E131" s="786" t="s">
        <v>244</v>
      </c>
      <c r="F131" s="670">
        <f t="shared" si="13"/>
        <v>1500</v>
      </c>
      <c r="G131" s="814"/>
      <c r="H131" s="1261"/>
      <c r="K131" s="535">
        <v>8</v>
      </c>
    </row>
    <row r="132" spans="1:11" x14ac:dyDescent="0.25">
      <c r="A132" s="782">
        <f t="shared" si="20"/>
        <v>67</v>
      </c>
      <c r="B132" s="1273"/>
      <c r="C132" s="786" t="s">
        <v>378</v>
      </c>
      <c r="D132" s="786" t="s">
        <v>379</v>
      </c>
      <c r="E132" s="786" t="s">
        <v>244</v>
      </c>
      <c r="F132" s="670">
        <f t="shared" si="13"/>
        <v>1500</v>
      </c>
      <c r="G132" s="814"/>
      <c r="H132" s="1261"/>
      <c r="K132" s="535">
        <v>8</v>
      </c>
    </row>
    <row r="133" spans="1:11" ht="34.5" customHeight="1" x14ac:dyDescent="0.25">
      <c r="A133" s="828">
        <f t="shared" si="20"/>
        <v>68</v>
      </c>
      <c r="B133" s="1300"/>
      <c r="C133" s="824" t="s">
        <v>380</v>
      </c>
      <c r="D133" s="824" t="s">
        <v>381</v>
      </c>
      <c r="E133" s="824" t="s">
        <v>244</v>
      </c>
      <c r="F133" s="670">
        <f t="shared" si="13"/>
        <v>1500</v>
      </c>
      <c r="G133" s="829"/>
      <c r="H133" s="1299"/>
      <c r="K133" s="539">
        <v>8</v>
      </c>
    </row>
    <row r="134" spans="1:11" ht="34.5" customHeight="1" x14ac:dyDescent="0.25">
      <c r="A134" s="663"/>
      <c r="B134" s="1287"/>
      <c r="C134" s="1278" t="s">
        <v>921</v>
      </c>
      <c r="D134" s="1278"/>
      <c r="E134" s="855"/>
      <c r="F134" s="664" t="s">
        <v>346</v>
      </c>
      <c r="G134" s="665"/>
      <c r="H134" s="1301" t="s">
        <v>922</v>
      </c>
      <c r="K134" s="540"/>
    </row>
    <row r="135" spans="1:11" ht="34.5" customHeight="1" x14ac:dyDescent="0.25">
      <c r="A135" s="666">
        <f>A133+1</f>
        <v>69</v>
      </c>
      <c r="B135" s="1287"/>
      <c r="C135" s="667" t="s">
        <v>923</v>
      </c>
      <c r="D135" s="668" t="s">
        <v>861</v>
      </c>
      <c r="E135" s="667" t="s">
        <v>225</v>
      </c>
      <c r="F135" s="669">
        <f t="shared" si="13"/>
        <v>8300</v>
      </c>
      <c r="G135" s="665"/>
      <c r="H135" s="1302"/>
      <c r="K135" s="541">
        <v>45.2</v>
      </c>
    </row>
    <row r="136" spans="1:11" ht="34.5" customHeight="1" x14ac:dyDescent="0.25">
      <c r="A136" s="666">
        <f t="shared" ref="A136:A139" si="21">A135+1</f>
        <v>70</v>
      </c>
      <c r="B136" s="1287"/>
      <c r="C136" s="667" t="s">
        <v>923</v>
      </c>
      <c r="D136" s="668" t="s">
        <v>356</v>
      </c>
      <c r="E136" s="667" t="s">
        <v>225</v>
      </c>
      <c r="F136" s="669">
        <f t="shared" si="13"/>
        <v>8300</v>
      </c>
      <c r="G136" s="665"/>
      <c r="H136" s="1302"/>
      <c r="K136" s="541">
        <v>45.2</v>
      </c>
    </row>
    <row r="137" spans="1:11" ht="34.5" customHeight="1" x14ac:dyDescent="0.25">
      <c r="A137" s="666">
        <f t="shared" si="21"/>
        <v>71</v>
      </c>
      <c r="B137" s="1287"/>
      <c r="C137" s="667" t="s">
        <v>923</v>
      </c>
      <c r="D137" s="668" t="s">
        <v>924</v>
      </c>
      <c r="E137" s="667" t="s">
        <v>225</v>
      </c>
      <c r="F137" s="669">
        <f t="shared" si="13"/>
        <v>8300</v>
      </c>
      <c r="G137" s="665"/>
      <c r="H137" s="1302"/>
      <c r="K137" s="541">
        <v>45.2</v>
      </c>
    </row>
    <row r="138" spans="1:11" ht="34.5" customHeight="1" x14ac:dyDescent="0.25">
      <c r="A138" s="666">
        <f t="shared" si="21"/>
        <v>72</v>
      </c>
      <c r="B138" s="1287"/>
      <c r="C138" s="667" t="s">
        <v>923</v>
      </c>
      <c r="D138" s="668" t="s">
        <v>925</v>
      </c>
      <c r="E138" s="667" t="s">
        <v>225</v>
      </c>
      <c r="F138" s="669">
        <f t="shared" si="13"/>
        <v>8300</v>
      </c>
      <c r="G138" s="665"/>
      <c r="H138" s="1302"/>
      <c r="K138" s="541">
        <v>45.2</v>
      </c>
    </row>
    <row r="139" spans="1:11" ht="34.5" customHeight="1" x14ac:dyDescent="0.25">
      <c r="A139" s="666">
        <f t="shared" si="21"/>
        <v>73</v>
      </c>
      <c r="B139" s="1287"/>
      <c r="C139" s="667" t="s">
        <v>923</v>
      </c>
      <c r="D139" s="668" t="s">
        <v>360</v>
      </c>
      <c r="E139" s="667" t="s">
        <v>225</v>
      </c>
      <c r="F139" s="670">
        <f t="shared" si="13"/>
        <v>8300</v>
      </c>
      <c r="G139" s="665"/>
      <c r="H139" s="1302"/>
      <c r="K139" s="541">
        <v>45.2</v>
      </c>
    </row>
    <row r="140" spans="1:11" ht="34.5" customHeight="1" x14ac:dyDescent="0.25">
      <c r="A140" s="868"/>
      <c r="B140" s="1287"/>
      <c r="C140" s="1278" t="s">
        <v>926</v>
      </c>
      <c r="D140" s="1278"/>
      <c r="E140" s="855"/>
      <c r="F140" s="664" t="s">
        <v>346</v>
      </c>
      <c r="G140" s="665"/>
      <c r="H140" s="1303" t="s">
        <v>777</v>
      </c>
      <c r="K140" s="542" t="s">
        <v>346</v>
      </c>
    </row>
    <row r="141" spans="1:11" ht="34.5" customHeight="1" x14ac:dyDescent="0.25">
      <c r="A141" s="666">
        <f>A139+1</f>
        <v>74</v>
      </c>
      <c r="B141" s="1287"/>
      <c r="C141" s="667" t="s">
        <v>927</v>
      </c>
      <c r="D141" s="668" t="s">
        <v>928</v>
      </c>
      <c r="E141" s="667" t="s">
        <v>225</v>
      </c>
      <c r="F141" s="669">
        <f t="shared" si="13"/>
        <v>11000</v>
      </c>
      <c r="G141" s="665"/>
      <c r="H141" s="1304"/>
      <c r="K141" s="541">
        <v>60</v>
      </c>
    </row>
    <row r="142" spans="1:11" ht="34.5" customHeight="1" x14ac:dyDescent="0.25">
      <c r="A142" s="666">
        <f t="shared" ref="A142:A144" si="22">A141+1</f>
        <v>75</v>
      </c>
      <c r="B142" s="1287"/>
      <c r="C142" s="667" t="s">
        <v>929</v>
      </c>
      <c r="D142" s="668" t="s">
        <v>930</v>
      </c>
      <c r="E142" s="667" t="s">
        <v>225</v>
      </c>
      <c r="F142" s="669">
        <f t="shared" si="13"/>
        <v>11000</v>
      </c>
      <c r="G142" s="665"/>
      <c r="H142" s="1304"/>
      <c r="K142" s="541">
        <v>60</v>
      </c>
    </row>
    <row r="143" spans="1:11" ht="34.5" customHeight="1" x14ac:dyDescent="0.25">
      <c r="A143" s="666">
        <f t="shared" si="22"/>
        <v>76</v>
      </c>
      <c r="B143" s="1287"/>
      <c r="C143" s="667" t="s">
        <v>931</v>
      </c>
      <c r="D143" s="668" t="s">
        <v>932</v>
      </c>
      <c r="E143" s="667" t="s">
        <v>225</v>
      </c>
      <c r="F143" s="669">
        <f t="shared" si="13"/>
        <v>11000</v>
      </c>
      <c r="G143" s="665"/>
      <c r="H143" s="1304"/>
      <c r="K143" s="541">
        <v>60</v>
      </c>
    </row>
    <row r="144" spans="1:11" ht="34.5" customHeight="1" x14ac:dyDescent="0.25">
      <c r="A144" s="666">
        <f t="shared" si="22"/>
        <v>77</v>
      </c>
      <c r="B144" s="1287"/>
      <c r="C144" s="667" t="s">
        <v>933</v>
      </c>
      <c r="D144" s="668" t="s">
        <v>934</v>
      </c>
      <c r="E144" s="667" t="s">
        <v>225</v>
      </c>
      <c r="F144" s="669">
        <f t="shared" si="13"/>
        <v>11000</v>
      </c>
      <c r="G144" s="665"/>
      <c r="H144" s="1305"/>
      <c r="K144" s="541">
        <v>60</v>
      </c>
    </row>
    <row r="145" spans="1:11" x14ac:dyDescent="0.25">
      <c r="A145" s="849"/>
      <c r="B145" s="876"/>
      <c r="C145" s="877"/>
      <c r="D145" s="820" t="s">
        <v>382</v>
      </c>
      <c r="E145" s="876"/>
      <c r="F145" s="664" t="s">
        <v>346</v>
      </c>
      <c r="G145" s="827"/>
      <c r="H145" s="1306" t="s">
        <v>354</v>
      </c>
      <c r="K145" s="534" t="s">
        <v>346</v>
      </c>
    </row>
    <row r="146" spans="1:11" x14ac:dyDescent="0.25">
      <c r="A146" s="782">
        <f>A144+1</f>
        <v>78</v>
      </c>
      <c r="B146" s="1273"/>
      <c r="C146" s="878" t="s">
        <v>385</v>
      </c>
      <c r="D146" s="878" t="s">
        <v>386</v>
      </c>
      <c r="E146" s="878" t="s">
        <v>225</v>
      </c>
      <c r="F146" s="670">
        <f t="shared" si="13"/>
        <v>6300</v>
      </c>
      <c r="G146" s="785"/>
      <c r="H146" s="1307"/>
      <c r="K146" s="536">
        <v>34.6</v>
      </c>
    </row>
    <row r="147" spans="1:11" ht="25.5" x14ac:dyDescent="0.25">
      <c r="A147" s="782">
        <f t="shared" ref="A147:A149" si="23">A146+1</f>
        <v>79</v>
      </c>
      <c r="B147" s="1273"/>
      <c r="C147" s="879" t="s">
        <v>387</v>
      </c>
      <c r="D147" s="878" t="s">
        <v>388</v>
      </c>
      <c r="E147" s="878" t="s">
        <v>225</v>
      </c>
      <c r="F147" s="670">
        <f t="shared" si="13"/>
        <v>5600</v>
      </c>
      <c r="G147" s="785"/>
      <c r="H147" s="1307"/>
      <c r="K147" s="536">
        <v>30.6</v>
      </c>
    </row>
    <row r="148" spans="1:11" x14ac:dyDescent="0.25">
      <c r="A148" s="782">
        <f t="shared" si="23"/>
        <v>80</v>
      </c>
      <c r="B148" s="1273"/>
      <c r="C148" s="878" t="s">
        <v>389</v>
      </c>
      <c r="D148" s="878" t="s">
        <v>390</v>
      </c>
      <c r="E148" s="878" t="s">
        <v>225</v>
      </c>
      <c r="F148" s="670">
        <f t="shared" si="13"/>
        <v>8800</v>
      </c>
      <c r="G148" s="785"/>
      <c r="H148" s="1307"/>
      <c r="K148" s="536">
        <v>48.2</v>
      </c>
    </row>
    <row r="149" spans="1:11" x14ac:dyDescent="0.25">
      <c r="A149" s="782">
        <f t="shared" si="23"/>
        <v>81</v>
      </c>
      <c r="B149" s="1273"/>
      <c r="C149" s="878" t="s">
        <v>391</v>
      </c>
      <c r="D149" s="878" t="s">
        <v>392</v>
      </c>
      <c r="E149" s="878" t="s">
        <v>225</v>
      </c>
      <c r="F149" s="670">
        <f t="shared" si="13"/>
        <v>6500</v>
      </c>
      <c r="G149" s="785"/>
      <c r="H149" s="1307"/>
      <c r="K149" s="536">
        <v>35.6</v>
      </c>
    </row>
    <row r="150" spans="1:11" x14ac:dyDescent="0.25">
      <c r="A150" s="874"/>
      <c r="B150" s="855"/>
      <c r="C150" s="783"/>
      <c r="D150" s="784" t="s">
        <v>235</v>
      </c>
      <c r="E150" s="855"/>
      <c r="F150" s="670"/>
      <c r="G150" s="785"/>
      <c r="H150" s="1307"/>
      <c r="K150" s="536"/>
    </row>
    <row r="151" spans="1:11" ht="30" x14ac:dyDescent="0.25">
      <c r="A151" s="782">
        <f>A149+1</f>
        <v>82</v>
      </c>
      <c r="B151" s="1273"/>
      <c r="C151" s="878" t="s">
        <v>393</v>
      </c>
      <c r="D151" s="878" t="s">
        <v>786</v>
      </c>
      <c r="E151" s="878" t="s">
        <v>225</v>
      </c>
      <c r="F151" s="670">
        <f t="shared" si="13"/>
        <v>4300</v>
      </c>
      <c r="G151" s="785"/>
      <c r="H151" s="1307"/>
      <c r="K151" s="536">
        <v>23.5</v>
      </c>
    </row>
    <row r="152" spans="1:11" ht="30" x14ac:dyDescent="0.25">
      <c r="A152" s="782">
        <f t="shared" ref="A152:A160" si="24">A151+1</f>
        <v>83</v>
      </c>
      <c r="B152" s="1273"/>
      <c r="C152" s="878" t="s">
        <v>395</v>
      </c>
      <c r="D152" s="878" t="s">
        <v>396</v>
      </c>
      <c r="E152" s="878" t="s">
        <v>225</v>
      </c>
      <c r="F152" s="670">
        <f t="shared" si="13"/>
        <v>4000</v>
      </c>
      <c r="G152" s="785"/>
      <c r="H152" s="1307"/>
      <c r="K152" s="536">
        <v>22</v>
      </c>
    </row>
    <row r="153" spans="1:11" ht="25.5" x14ac:dyDescent="0.25">
      <c r="A153" s="782">
        <f t="shared" si="24"/>
        <v>84</v>
      </c>
      <c r="B153" s="1273"/>
      <c r="C153" s="879" t="s">
        <v>397</v>
      </c>
      <c r="D153" s="878" t="s">
        <v>398</v>
      </c>
      <c r="E153" s="878" t="s">
        <v>225</v>
      </c>
      <c r="F153" s="670">
        <f t="shared" si="13"/>
        <v>4000</v>
      </c>
      <c r="G153" s="785"/>
      <c r="H153" s="1307"/>
      <c r="K153" s="536">
        <v>22</v>
      </c>
    </row>
    <row r="154" spans="1:11" ht="30" x14ac:dyDescent="0.25">
      <c r="A154" s="782">
        <f t="shared" si="24"/>
        <v>85</v>
      </c>
      <c r="B154" s="1273"/>
      <c r="C154" s="878" t="s">
        <v>399</v>
      </c>
      <c r="D154" s="878" t="s">
        <v>400</v>
      </c>
      <c r="E154" s="878" t="s">
        <v>225</v>
      </c>
      <c r="F154" s="670">
        <f t="shared" si="13"/>
        <v>5100</v>
      </c>
      <c r="G154" s="785"/>
      <c r="H154" s="1307"/>
      <c r="K154" s="536">
        <v>28.2</v>
      </c>
    </row>
    <row r="155" spans="1:11" ht="30" x14ac:dyDescent="0.25">
      <c r="A155" s="782">
        <f t="shared" si="24"/>
        <v>86</v>
      </c>
      <c r="B155" s="1273"/>
      <c r="C155" s="878" t="s">
        <v>401</v>
      </c>
      <c r="D155" s="878" t="s">
        <v>402</v>
      </c>
      <c r="E155" s="878" t="s">
        <v>225</v>
      </c>
      <c r="F155" s="670">
        <f t="shared" ref="F155:F216" si="25">ROUND((K155*100.29)+(K155*102.82)*80%,-2)</f>
        <v>4100</v>
      </c>
      <c r="G155" s="785"/>
      <c r="H155" s="1307"/>
      <c r="K155" s="536">
        <v>22.2</v>
      </c>
    </row>
    <row r="156" spans="1:11" ht="30" x14ac:dyDescent="0.25">
      <c r="A156" s="782">
        <f t="shared" si="24"/>
        <v>87</v>
      </c>
      <c r="B156" s="1273"/>
      <c r="C156" s="878" t="s">
        <v>403</v>
      </c>
      <c r="D156" s="878" t="s">
        <v>404</v>
      </c>
      <c r="E156" s="878" t="s">
        <v>244</v>
      </c>
      <c r="F156" s="670">
        <f t="shared" si="25"/>
        <v>3100</v>
      </c>
      <c r="G156" s="785"/>
      <c r="H156" s="1307"/>
      <c r="K156" s="536">
        <v>16.899999999999999</v>
      </c>
    </row>
    <row r="157" spans="1:11" ht="30" x14ac:dyDescent="0.25">
      <c r="A157" s="782">
        <f t="shared" si="24"/>
        <v>88</v>
      </c>
      <c r="B157" s="1273"/>
      <c r="C157" s="878" t="s">
        <v>405</v>
      </c>
      <c r="D157" s="878" t="s">
        <v>406</v>
      </c>
      <c r="E157" s="878" t="s">
        <v>244</v>
      </c>
      <c r="F157" s="670">
        <f t="shared" si="25"/>
        <v>2500</v>
      </c>
      <c r="G157" s="785"/>
      <c r="H157" s="1307"/>
      <c r="K157" s="536">
        <v>13.6</v>
      </c>
    </row>
    <row r="158" spans="1:11" ht="45" x14ac:dyDescent="0.25">
      <c r="A158" s="782">
        <f t="shared" si="24"/>
        <v>89</v>
      </c>
      <c r="B158" s="1273"/>
      <c r="C158" s="878" t="s">
        <v>407</v>
      </c>
      <c r="D158" s="878" t="s">
        <v>408</v>
      </c>
      <c r="E158" s="786" t="s">
        <v>244</v>
      </c>
      <c r="F158" s="670">
        <f t="shared" si="25"/>
        <v>2400</v>
      </c>
      <c r="G158" s="785"/>
      <c r="H158" s="1307"/>
      <c r="K158" s="536">
        <v>13.2</v>
      </c>
    </row>
    <row r="159" spans="1:11" ht="30" x14ac:dyDescent="0.25">
      <c r="A159" s="782">
        <f t="shared" si="24"/>
        <v>90</v>
      </c>
      <c r="B159" s="1273"/>
      <c r="C159" s="878" t="s">
        <v>409</v>
      </c>
      <c r="D159" s="878" t="s">
        <v>410</v>
      </c>
      <c r="E159" s="786" t="s">
        <v>244</v>
      </c>
      <c r="F159" s="670">
        <f t="shared" si="25"/>
        <v>3600</v>
      </c>
      <c r="G159" s="785"/>
      <c r="H159" s="1307"/>
      <c r="K159" s="536">
        <v>19.7</v>
      </c>
    </row>
    <row r="160" spans="1:11" ht="30" x14ac:dyDescent="0.25">
      <c r="A160" s="828">
        <f t="shared" si="24"/>
        <v>91</v>
      </c>
      <c r="B160" s="1274"/>
      <c r="C160" s="880" t="s">
        <v>411</v>
      </c>
      <c r="D160" s="880" t="s">
        <v>412</v>
      </c>
      <c r="E160" s="787" t="s">
        <v>244</v>
      </c>
      <c r="F160" s="780">
        <f t="shared" si="25"/>
        <v>2500</v>
      </c>
      <c r="G160" s="881"/>
      <c r="H160" s="1308"/>
      <c r="K160" s="543">
        <v>13.6</v>
      </c>
    </row>
    <row r="161" spans="1:11" x14ac:dyDescent="0.25">
      <c r="A161" s="882"/>
      <c r="B161" s="876"/>
      <c r="C161" s="877"/>
      <c r="D161" s="820" t="s">
        <v>413</v>
      </c>
      <c r="E161" s="876"/>
      <c r="F161" s="664" t="s">
        <v>346</v>
      </c>
      <c r="G161" s="883"/>
      <c r="H161" s="1293" t="s">
        <v>354</v>
      </c>
      <c r="K161" s="534" t="s">
        <v>346</v>
      </c>
    </row>
    <row r="162" spans="1:11" x14ac:dyDescent="0.25">
      <c r="A162" s="782">
        <f>A160+1</f>
        <v>92</v>
      </c>
      <c r="B162" s="1309"/>
      <c r="C162" s="786" t="s">
        <v>414</v>
      </c>
      <c r="D162" s="786" t="s">
        <v>415</v>
      </c>
      <c r="E162" s="786" t="s">
        <v>225</v>
      </c>
      <c r="F162" s="670">
        <f t="shared" si="25"/>
        <v>5100</v>
      </c>
      <c r="G162" s="785"/>
      <c r="H162" s="1307"/>
      <c r="K162" s="536">
        <v>28</v>
      </c>
    </row>
    <row r="163" spans="1:11" x14ac:dyDescent="0.25">
      <c r="A163" s="782">
        <f>A162+1</f>
        <v>93</v>
      </c>
      <c r="B163" s="1309"/>
      <c r="C163" s="884" t="s">
        <v>935</v>
      </c>
      <c r="D163" s="884" t="s">
        <v>936</v>
      </c>
      <c r="E163" s="786" t="s">
        <v>225</v>
      </c>
      <c r="F163" s="670">
        <f t="shared" si="25"/>
        <v>4900</v>
      </c>
      <c r="G163" s="785"/>
      <c r="H163" s="1307"/>
      <c r="K163" s="536">
        <v>27</v>
      </c>
    </row>
    <row r="164" spans="1:11" x14ac:dyDescent="0.25">
      <c r="A164" s="782"/>
      <c r="B164" s="855"/>
      <c r="C164" s="783"/>
      <c r="D164" s="784" t="s">
        <v>235</v>
      </c>
      <c r="E164" s="855"/>
      <c r="F164" s="670"/>
      <c r="G164" s="785"/>
      <c r="H164" s="1307"/>
      <c r="K164" s="536"/>
    </row>
    <row r="165" spans="1:11" x14ac:dyDescent="0.25">
      <c r="A165" s="782">
        <f>A163+1</f>
        <v>94</v>
      </c>
      <c r="B165" s="1309"/>
      <c r="C165" s="786" t="s">
        <v>420</v>
      </c>
      <c r="D165" s="786" t="s">
        <v>421</v>
      </c>
      <c r="E165" s="786" t="s">
        <v>225</v>
      </c>
      <c r="F165" s="670">
        <f t="shared" si="25"/>
        <v>2700</v>
      </c>
      <c r="G165" s="785"/>
      <c r="H165" s="1307"/>
      <c r="K165" s="536">
        <v>15</v>
      </c>
    </row>
    <row r="166" spans="1:11" x14ac:dyDescent="0.25">
      <c r="A166" s="782">
        <f>A165+1</f>
        <v>95</v>
      </c>
      <c r="B166" s="1309"/>
      <c r="C166" s="884" t="s">
        <v>937</v>
      </c>
      <c r="D166" s="884" t="s">
        <v>938</v>
      </c>
      <c r="E166" s="786" t="s">
        <v>225</v>
      </c>
      <c r="F166" s="670">
        <f t="shared" si="25"/>
        <v>2600</v>
      </c>
      <c r="G166" s="785"/>
      <c r="H166" s="1307"/>
      <c r="K166" s="536">
        <v>14.5</v>
      </c>
    </row>
    <row r="167" spans="1:11" ht="30" x14ac:dyDescent="0.25">
      <c r="A167" s="782">
        <f t="shared" ref="A167:A170" si="26">A165+1</f>
        <v>95</v>
      </c>
      <c r="B167" s="1309"/>
      <c r="C167" s="786" t="s">
        <v>426</v>
      </c>
      <c r="D167" s="786" t="s">
        <v>427</v>
      </c>
      <c r="E167" s="786" t="s">
        <v>244</v>
      </c>
      <c r="F167" s="670">
        <f t="shared" si="25"/>
        <v>1800</v>
      </c>
      <c r="G167" s="785"/>
      <c r="H167" s="1307"/>
      <c r="K167" s="536">
        <v>9.6999999999999993</v>
      </c>
    </row>
    <row r="168" spans="1:11" x14ac:dyDescent="0.25">
      <c r="A168" s="782">
        <f t="shared" si="26"/>
        <v>96</v>
      </c>
      <c r="B168" s="1310"/>
      <c r="C168" s="884" t="s">
        <v>939</v>
      </c>
      <c r="D168" s="884" t="s">
        <v>940</v>
      </c>
      <c r="E168" s="787" t="s">
        <v>244</v>
      </c>
      <c r="F168" s="670">
        <f t="shared" si="25"/>
        <v>2100</v>
      </c>
      <c r="G168" s="881"/>
      <c r="H168" s="1308"/>
      <c r="K168" s="543">
        <v>11.3</v>
      </c>
    </row>
    <row r="169" spans="1:11" x14ac:dyDescent="0.25">
      <c r="A169" s="882"/>
      <c r="B169" s="876"/>
      <c r="C169" s="877"/>
      <c r="D169" s="820" t="s">
        <v>430</v>
      </c>
      <c r="E169" s="876"/>
      <c r="F169" s="664" t="s">
        <v>346</v>
      </c>
      <c r="G169" s="885"/>
      <c r="H169" s="1293" t="s">
        <v>354</v>
      </c>
      <c r="K169" s="534" t="s">
        <v>346</v>
      </c>
    </row>
    <row r="170" spans="1:11" x14ac:dyDescent="0.25">
      <c r="A170" s="782">
        <f t="shared" si="26"/>
        <v>97</v>
      </c>
      <c r="B170" s="1309"/>
      <c r="C170" s="786" t="s">
        <v>431</v>
      </c>
      <c r="D170" s="786" t="s">
        <v>432</v>
      </c>
      <c r="E170" s="786" t="s">
        <v>225</v>
      </c>
      <c r="F170" s="670">
        <f t="shared" si="25"/>
        <v>5800</v>
      </c>
      <c r="G170" s="785"/>
      <c r="H170" s="1307"/>
      <c r="K170" s="536">
        <v>31.5</v>
      </c>
    </row>
    <row r="171" spans="1:11" x14ac:dyDescent="0.25">
      <c r="A171" s="782">
        <f>A170+1</f>
        <v>98</v>
      </c>
      <c r="B171" s="1309"/>
      <c r="C171" s="786" t="s">
        <v>433</v>
      </c>
      <c r="D171" s="786" t="s">
        <v>434</v>
      </c>
      <c r="E171" s="786" t="s">
        <v>225</v>
      </c>
      <c r="F171" s="670">
        <f t="shared" si="25"/>
        <v>5000</v>
      </c>
      <c r="G171" s="785"/>
      <c r="H171" s="1307"/>
      <c r="K171" s="536">
        <v>27.5</v>
      </c>
    </row>
    <row r="172" spans="1:11" x14ac:dyDescent="0.25">
      <c r="A172" s="874"/>
      <c r="B172" s="855"/>
      <c r="C172" s="783"/>
      <c r="D172" s="784" t="s">
        <v>235</v>
      </c>
      <c r="E172" s="855"/>
      <c r="F172" s="670"/>
      <c r="G172" s="785"/>
      <c r="H172" s="1307"/>
      <c r="K172" s="536"/>
    </row>
    <row r="173" spans="1:11" x14ac:dyDescent="0.25">
      <c r="A173" s="782">
        <f>A171+1</f>
        <v>99</v>
      </c>
      <c r="B173" s="1309"/>
      <c r="C173" s="786" t="s">
        <v>435</v>
      </c>
      <c r="D173" s="786" t="s">
        <v>436</v>
      </c>
      <c r="E173" s="786" t="s">
        <v>225</v>
      </c>
      <c r="F173" s="670">
        <f t="shared" si="25"/>
        <v>2400</v>
      </c>
      <c r="G173" s="785"/>
      <c r="H173" s="1307"/>
      <c r="K173" s="536">
        <v>13.2</v>
      </c>
    </row>
    <row r="174" spans="1:11" x14ac:dyDescent="0.25">
      <c r="A174" s="782">
        <f t="shared" ref="A174:A176" si="27">A173+1</f>
        <v>100</v>
      </c>
      <c r="B174" s="1309"/>
      <c r="C174" s="786" t="s">
        <v>437</v>
      </c>
      <c r="D174" s="786" t="s">
        <v>438</v>
      </c>
      <c r="E174" s="786" t="s">
        <v>225</v>
      </c>
      <c r="F174" s="670">
        <f t="shared" si="25"/>
        <v>2600</v>
      </c>
      <c r="G174" s="785"/>
      <c r="H174" s="1307"/>
      <c r="K174" s="536">
        <v>14.5</v>
      </c>
    </row>
    <row r="175" spans="1:11" ht="30" x14ac:dyDescent="0.25">
      <c r="A175" s="782">
        <f t="shared" si="27"/>
        <v>101</v>
      </c>
      <c r="B175" s="1309"/>
      <c r="C175" s="786" t="s">
        <v>439</v>
      </c>
      <c r="D175" s="786" t="s">
        <v>440</v>
      </c>
      <c r="E175" s="786" t="s">
        <v>244</v>
      </c>
      <c r="F175" s="670">
        <f t="shared" si="25"/>
        <v>1700</v>
      </c>
      <c r="G175" s="785"/>
      <c r="H175" s="1307"/>
      <c r="K175" s="536">
        <v>9.5</v>
      </c>
    </row>
    <row r="176" spans="1:11" ht="30" x14ac:dyDescent="0.25">
      <c r="A176" s="828">
        <f t="shared" si="27"/>
        <v>102</v>
      </c>
      <c r="B176" s="1310"/>
      <c r="C176" s="787" t="s">
        <v>441</v>
      </c>
      <c r="D176" s="787" t="s">
        <v>440</v>
      </c>
      <c r="E176" s="787" t="s">
        <v>244</v>
      </c>
      <c r="F176" s="670">
        <f t="shared" si="25"/>
        <v>1700</v>
      </c>
      <c r="G176" s="881"/>
      <c r="H176" s="1308"/>
      <c r="K176" s="543">
        <v>9.5</v>
      </c>
    </row>
    <row r="177" spans="1:11" x14ac:dyDescent="0.25">
      <c r="A177" s="882"/>
      <c r="B177" s="876"/>
      <c r="C177" s="886"/>
      <c r="D177" s="887" t="s">
        <v>442</v>
      </c>
      <c r="E177" s="886"/>
      <c r="F177" s="664" t="s">
        <v>346</v>
      </c>
      <c r="G177" s="885"/>
      <c r="H177" s="1293" t="s">
        <v>354</v>
      </c>
      <c r="K177" s="534" t="s">
        <v>346</v>
      </c>
    </row>
    <row r="178" spans="1:11" x14ac:dyDescent="0.25">
      <c r="A178" s="782">
        <f>A176+1</f>
        <v>103</v>
      </c>
      <c r="B178" s="1273"/>
      <c r="C178" s="786" t="s">
        <v>443</v>
      </c>
      <c r="D178" s="786" t="s">
        <v>444</v>
      </c>
      <c r="E178" s="786" t="s">
        <v>225</v>
      </c>
      <c r="F178" s="670">
        <f t="shared" si="25"/>
        <v>6500</v>
      </c>
      <c r="G178" s="785"/>
      <c r="H178" s="1307"/>
      <c r="K178" s="536">
        <v>35.4</v>
      </c>
    </row>
    <row r="179" spans="1:11" x14ac:dyDescent="0.25">
      <c r="A179" s="782">
        <f t="shared" ref="A179:A180" si="28">A178+1</f>
        <v>104</v>
      </c>
      <c r="B179" s="1273"/>
      <c r="C179" s="786" t="s">
        <v>445</v>
      </c>
      <c r="D179" s="786" t="s">
        <v>446</v>
      </c>
      <c r="E179" s="786" t="s">
        <v>225</v>
      </c>
      <c r="F179" s="670">
        <f t="shared" si="25"/>
        <v>5500</v>
      </c>
      <c r="G179" s="785"/>
      <c r="H179" s="1307"/>
      <c r="K179" s="536">
        <v>30.2</v>
      </c>
    </row>
    <row r="180" spans="1:11" x14ac:dyDescent="0.25">
      <c r="A180" s="782">
        <f t="shared" si="28"/>
        <v>105</v>
      </c>
      <c r="B180" s="1273"/>
      <c r="C180" s="824" t="s">
        <v>447</v>
      </c>
      <c r="D180" s="824" t="s">
        <v>448</v>
      </c>
      <c r="E180" s="824" t="s">
        <v>225</v>
      </c>
      <c r="F180" s="669">
        <f t="shared" si="25"/>
        <v>5400</v>
      </c>
      <c r="G180" s="785"/>
      <c r="H180" s="1307"/>
      <c r="K180" s="536">
        <v>29.6</v>
      </c>
    </row>
    <row r="181" spans="1:11" x14ac:dyDescent="0.25">
      <c r="A181" s="888"/>
      <c r="B181" s="1294"/>
      <c r="C181" s="1311" t="s">
        <v>941</v>
      </c>
      <c r="D181" s="1311"/>
      <c r="E181" s="855"/>
      <c r="F181" s="889" t="s">
        <v>346</v>
      </c>
      <c r="G181" s="785"/>
      <c r="H181" s="1307"/>
      <c r="K181" s="536"/>
    </row>
    <row r="182" spans="1:11" x14ac:dyDescent="0.25">
      <c r="A182" s="836">
        <f>A180+1</f>
        <v>106</v>
      </c>
      <c r="B182" s="1282"/>
      <c r="C182" s="667" t="s">
        <v>942</v>
      </c>
      <c r="D182" s="668" t="s">
        <v>943</v>
      </c>
      <c r="E182" s="667" t="s">
        <v>225</v>
      </c>
      <c r="F182" s="670">
        <f t="shared" si="25"/>
        <v>7400</v>
      </c>
      <c r="G182" s="785"/>
      <c r="H182" s="1307"/>
      <c r="K182" s="541">
        <v>40.5</v>
      </c>
    </row>
    <row r="183" spans="1:11" x14ac:dyDescent="0.25">
      <c r="A183" s="836">
        <f t="shared" ref="A183:A185" si="29">A182+1</f>
        <v>107</v>
      </c>
      <c r="B183" s="1282"/>
      <c r="C183" s="667" t="s">
        <v>944</v>
      </c>
      <c r="D183" s="668" t="s">
        <v>930</v>
      </c>
      <c r="E183" s="667" t="s">
        <v>225</v>
      </c>
      <c r="F183" s="670">
        <f t="shared" si="25"/>
        <v>6800</v>
      </c>
      <c r="G183" s="785"/>
      <c r="H183" s="1307"/>
      <c r="K183" s="541">
        <v>37</v>
      </c>
    </row>
    <row r="184" spans="1:11" ht="30" x14ac:dyDescent="0.25">
      <c r="A184" s="836">
        <f t="shared" si="29"/>
        <v>108</v>
      </c>
      <c r="B184" s="1282"/>
      <c r="C184" s="667" t="s">
        <v>945</v>
      </c>
      <c r="D184" s="668" t="s">
        <v>946</v>
      </c>
      <c r="E184" s="667" t="s">
        <v>225</v>
      </c>
      <c r="F184" s="670">
        <f t="shared" si="25"/>
        <v>6800</v>
      </c>
      <c r="G184" s="785"/>
      <c r="H184" s="1307"/>
      <c r="K184" s="541">
        <v>37</v>
      </c>
    </row>
    <row r="185" spans="1:11" x14ac:dyDescent="0.25">
      <c r="A185" s="836">
        <f t="shared" si="29"/>
        <v>109</v>
      </c>
      <c r="B185" s="1283"/>
      <c r="C185" s="667" t="s">
        <v>947</v>
      </c>
      <c r="D185" s="668" t="s">
        <v>948</v>
      </c>
      <c r="E185" s="667" t="s">
        <v>225</v>
      </c>
      <c r="F185" s="670">
        <f t="shared" si="25"/>
        <v>7100</v>
      </c>
      <c r="G185" s="785"/>
      <c r="H185" s="1307"/>
      <c r="K185" s="541">
        <v>39</v>
      </c>
    </row>
    <row r="186" spans="1:11" x14ac:dyDescent="0.25">
      <c r="A186" s="874"/>
      <c r="B186" s="855"/>
      <c r="C186" s="783"/>
      <c r="D186" s="784" t="s">
        <v>235</v>
      </c>
      <c r="E186" s="855"/>
      <c r="F186" s="670"/>
      <c r="G186" s="785"/>
      <c r="H186" s="1307"/>
      <c r="K186" s="536"/>
    </row>
    <row r="187" spans="1:11" x14ac:dyDescent="0.25">
      <c r="A187" s="782">
        <f>A180+1</f>
        <v>106</v>
      </c>
      <c r="B187" s="1273"/>
      <c r="C187" s="786" t="s">
        <v>449</v>
      </c>
      <c r="D187" s="786" t="s">
        <v>450</v>
      </c>
      <c r="E187" s="786" t="s">
        <v>225</v>
      </c>
      <c r="F187" s="670">
        <f t="shared" si="25"/>
        <v>2400</v>
      </c>
      <c r="G187" s="785"/>
      <c r="H187" s="1307"/>
      <c r="K187" s="536">
        <v>13.2</v>
      </c>
    </row>
    <row r="188" spans="1:11" x14ac:dyDescent="0.25">
      <c r="A188" s="782">
        <f t="shared" ref="A188:A192" si="30">A187+1</f>
        <v>107</v>
      </c>
      <c r="B188" s="1273"/>
      <c r="C188" s="786" t="s">
        <v>451</v>
      </c>
      <c r="D188" s="786" t="s">
        <v>452</v>
      </c>
      <c r="E188" s="786" t="s">
        <v>225</v>
      </c>
      <c r="F188" s="670">
        <f t="shared" si="25"/>
        <v>2400</v>
      </c>
      <c r="G188" s="785"/>
      <c r="H188" s="1307"/>
      <c r="K188" s="536">
        <v>13.2</v>
      </c>
    </row>
    <row r="189" spans="1:11" x14ac:dyDescent="0.25">
      <c r="A189" s="782">
        <f t="shared" si="30"/>
        <v>108</v>
      </c>
      <c r="B189" s="1273"/>
      <c r="C189" s="786" t="s">
        <v>453</v>
      </c>
      <c r="D189" s="786" t="s">
        <v>454</v>
      </c>
      <c r="E189" s="786" t="s">
        <v>225</v>
      </c>
      <c r="F189" s="670">
        <f t="shared" si="25"/>
        <v>2400</v>
      </c>
      <c r="G189" s="785"/>
      <c r="H189" s="1307"/>
      <c r="K189" s="536">
        <v>13.2</v>
      </c>
    </row>
    <row r="190" spans="1:11" ht="30" x14ac:dyDescent="0.25">
      <c r="A190" s="782">
        <f t="shared" si="30"/>
        <v>109</v>
      </c>
      <c r="B190" s="1273"/>
      <c r="C190" s="786" t="s">
        <v>455</v>
      </c>
      <c r="D190" s="786" t="s">
        <v>456</v>
      </c>
      <c r="E190" s="786" t="s">
        <v>244</v>
      </c>
      <c r="F190" s="670">
        <f t="shared" si="25"/>
        <v>900</v>
      </c>
      <c r="G190" s="785"/>
      <c r="H190" s="1307"/>
      <c r="K190" s="536">
        <v>4.8</v>
      </c>
    </row>
    <row r="191" spans="1:11" x14ac:dyDescent="0.25">
      <c r="A191" s="782">
        <f t="shared" si="30"/>
        <v>110</v>
      </c>
      <c r="B191" s="1273"/>
      <c r="C191" s="786" t="s">
        <v>457</v>
      </c>
      <c r="D191" s="786" t="s">
        <v>458</v>
      </c>
      <c r="E191" s="786" t="s">
        <v>244</v>
      </c>
      <c r="F191" s="670">
        <f t="shared" si="25"/>
        <v>900</v>
      </c>
      <c r="G191" s="785"/>
      <c r="H191" s="1307"/>
      <c r="K191" s="536">
        <v>4.8</v>
      </c>
    </row>
    <row r="192" spans="1:11" x14ac:dyDescent="0.25">
      <c r="A192" s="828">
        <f t="shared" si="30"/>
        <v>111</v>
      </c>
      <c r="B192" s="1274"/>
      <c r="C192" s="787" t="s">
        <v>459</v>
      </c>
      <c r="D192" s="787" t="s">
        <v>460</v>
      </c>
      <c r="E192" s="787" t="s">
        <v>244</v>
      </c>
      <c r="F192" s="670">
        <f t="shared" si="25"/>
        <v>900</v>
      </c>
      <c r="G192" s="881"/>
      <c r="H192" s="1308"/>
      <c r="K192" s="543">
        <v>4.8</v>
      </c>
    </row>
    <row r="193" spans="1:11" x14ac:dyDescent="0.25">
      <c r="A193" s="882"/>
      <c r="B193" s="876"/>
      <c r="C193" s="877"/>
      <c r="D193" s="887" t="s">
        <v>461</v>
      </c>
      <c r="E193" s="876"/>
      <c r="F193" s="664" t="s">
        <v>346</v>
      </c>
      <c r="G193" s="885"/>
      <c r="H193" s="1293" t="s">
        <v>354</v>
      </c>
      <c r="K193" s="534" t="s">
        <v>346</v>
      </c>
    </row>
    <row r="194" spans="1:11" ht="30" x14ac:dyDescent="0.25">
      <c r="A194" s="782">
        <f>A192+1</f>
        <v>112</v>
      </c>
      <c r="B194" s="1309"/>
      <c r="C194" s="786" t="s">
        <v>462</v>
      </c>
      <c r="D194" s="786" t="s">
        <v>463</v>
      </c>
      <c r="E194" s="786" t="s">
        <v>225</v>
      </c>
      <c r="F194" s="670">
        <f t="shared" si="25"/>
        <v>8400</v>
      </c>
      <c r="G194" s="785"/>
      <c r="H194" s="1307"/>
      <c r="K194" s="535">
        <v>46</v>
      </c>
    </row>
    <row r="195" spans="1:11" ht="30" x14ac:dyDescent="0.25">
      <c r="A195" s="782">
        <f t="shared" ref="A195:A197" si="31">A194+1</f>
        <v>113</v>
      </c>
      <c r="B195" s="1309"/>
      <c r="C195" s="786" t="s">
        <v>464</v>
      </c>
      <c r="D195" s="786" t="s">
        <v>465</v>
      </c>
      <c r="E195" s="786" t="s">
        <v>225</v>
      </c>
      <c r="F195" s="670">
        <f t="shared" si="25"/>
        <v>7000</v>
      </c>
      <c r="G195" s="785"/>
      <c r="H195" s="1307"/>
      <c r="K195" s="535">
        <v>38.5</v>
      </c>
    </row>
    <row r="196" spans="1:11" ht="30" x14ac:dyDescent="0.25">
      <c r="A196" s="782">
        <f t="shared" si="31"/>
        <v>114</v>
      </c>
      <c r="B196" s="1309"/>
      <c r="C196" s="786" t="s">
        <v>466</v>
      </c>
      <c r="D196" s="786" t="s">
        <v>467</v>
      </c>
      <c r="E196" s="786" t="s">
        <v>225</v>
      </c>
      <c r="F196" s="670">
        <f t="shared" si="25"/>
        <v>7000</v>
      </c>
      <c r="G196" s="785"/>
      <c r="H196" s="1307"/>
      <c r="K196" s="535">
        <v>38.5</v>
      </c>
    </row>
    <row r="197" spans="1:11" ht="30" x14ac:dyDescent="0.25">
      <c r="A197" s="782">
        <f t="shared" si="31"/>
        <v>115</v>
      </c>
      <c r="B197" s="1309"/>
      <c r="C197" s="786" t="s">
        <v>468</v>
      </c>
      <c r="D197" s="786" t="s">
        <v>469</v>
      </c>
      <c r="E197" s="786" t="s">
        <v>225</v>
      </c>
      <c r="F197" s="670">
        <f t="shared" si="25"/>
        <v>6800</v>
      </c>
      <c r="G197" s="785"/>
      <c r="H197" s="1307"/>
      <c r="K197" s="535">
        <v>37</v>
      </c>
    </row>
    <row r="198" spans="1:11" x14ac:dyDescent="0.25">
      <c r="A198" s="874"/>
      <c r="B198" s="855"/>
      <c r="C198" s="783"/>
      <c r="D198" s="784" t="s">
        <v>235</v>
      </c>
      <c r="E198" s="855"/>
      <c r="F198" s="664" t="s">
        <v>346</v>
      </c>
      <c r="G198" s="785"/>
      <c r="H198" s="1307"/>
      <c r="K198" s="530"/>
    </row>
    <row r="199" spans="1:11" x14ac:dyDescent="0.25">
      <c r="A199" s="782">
        <f>A197+1</f>
        <v>116</v>
      </c>
      <c r="B199" s="1309"/>
      <c r="C199" s="786" t="s">
        <v>470</v>
      </c>
      <c r="D199" s="786" t="s">
        <v>471</v>
      </c>
      <c r="E199" s="786" t="s">
        <v>225</v>
      </c>
      <c r="F199" s="670">
        <f t="shared" si="25"/>
        <v>3100</v>
      </c>
      <c r="G199" s="785"/>
      <c r="H199" s="1307"/>
      <c r="K199" s="535">
        <v>17.2</v>
      </c>
    </row>
    <row r="200" spans="1:11" x14ac:dyDescent="0.25">
      <c r="A200" s="782">
        <f t="shared" ref="A200:A206" si="32">A199+1</f>
        <v>117</v>
      </c>
      <c r="B200" s="1309"/>
      <c r="C200" s="786" t="s">
        <v>472</v>
      </c>
      <c r="D200" s="786" t="s">
        <v>473</v>
      </c>
      <c r="E200" s="786" t="s">
        <v>225</v>
      </c>
      <c r="F200" s="670">
        <f t="shared" si="25"/>
        <v>2900</v>
      </c>
      <c r="G200" s="785"/>
      <c r="H200" s="1307"/>
      <c r="K200" s="535">
        <v>16</v>
      </c>
    </row>
    <row r="201" spans="1:11" x14ac:dyDescent="0.25">
      <c r="A201" s="782">
        <f t="shared" si="32"/>
        <v>118</v>
      </c>
      <c r="B201" s="1309"/>
      <c r="C201" s="786" t="s">
        <v>474</v>
      </c>
      <c r="D201" s="786" t="s">
        <v>475</v>
      </c>
      <c r="E201" s="786" t="s">
        <v>225</v>
      </c>
      <c r="F201" s="670">
        <f t="shared" si="25"/>
        <v>3100</v>
      </c>
      <c r="G201" s="785"/>
      <c r="H201" s="1307"/>
      <c r="K201" s="535">
        <v>17.2</v>
      </c>
    </row>
    <row r="202" spans="1:11" x14ac:dyDescent="0.25">
      <c r="A202" s="782">
        <f t="shared" si="32"/>
        <v>119</v>
      </c>
      <c r="B202" s="1309"/>
      <c r="C202" s="786" t="s">
        <v>476</v>
      </c>
      <c r="D202" s="786" t="s">
        <v>373</v>
      </c>
      <c r="E202" s="786" t="s">
        <v>225</v>
      </c>
      <c r="F202" s="670">
        <f t="shared" si="25"/>
        <v>3100</v>
      </c>
      <c r="G202" s="785"/>
      <c r="H202" s="1307"/>
      <c r="K202" s="535">
        <v>17.2</v>
      </c>
    </row>
    <row r="203" spans="1:11" ht="30" x14ac:dyDescent="0.25">
      <c r="A203" s="782">
        <f t="shared" si="32"/>
        <v>120</v>
      </c>
      <c r="B203" s="1309"/>
      <c r="C203" s="786" t="s">
        <v>477</v>
      </c>
      <c r="D203" s="786" t="s">
        <v>478</v>
      </c>
      <c r="E203" s="786" t="s">
        <v>244</v>
      </c>
      <c r="F203" s="670">
        <f t="shared" si="25"/>
        <v>1600</v>
      </c>
      <c r="G203" s="785"/>
      <c r="H203" s="1307"/>
      <c r="K203" s="535">
        <v>8.5</v>
      </c>
    </row>
    <row r="204" spans="1:11" ht="30" x14ac:dyDescent="0.25">
      <c r="A204" s="782">
        <f t="shared" si="32"/>
        <v>121</v>
      </c>
      <c r="B204" s="1309"/>
      <c r="C204" s="786" t="s">
        <v>479</v>
      </c>
      <c r="D204" s="786" t="s">
        <v>480</v>
      </c>
      <c r="E204" s="786" t="s">
        <v>244</v>
      </c>
      <c r="F204" s="670">
        <f t="shared" si="25"/>
        <v>1300</v>
      </c>
      <c r="G204" s="785"/>
      <c r="H204" s="1307"/>
      <c r="K204" s="535">
        <v>7.2</v>
      </c>
    </row>
    <row r="205" spans="1:11" x14ac:dyDescent="0.25">
      <c r="A205" s="782">
        <f t="shared" si="32"/>
        <v>122</v>
      </c>
      <c r="B205" s="1309"/>
      <c r="C205" s="786" t="s">
        <v>481</v>
      </c>
      <c r="D205" s="786" t="s">
        <v>482</v>
      </c>
      <c r="E205" s="786" t="s">
        <v>244</v>
      </c>
      <c r="F205" s="670">
        <f t="shared" si="25"/>
        <v>1600</v>
      </c>
      <c r="G205" s="785"/>
      <c r="H205" s="1307"/>
      <c r="K205" s="535">
        <v>8.5</v>
      </c>
    </row>
    <row r="206" spans="1:11" x14ac:dyDescent="0.25">
      <c r="A206" s="823">
        <f t="shared" si="32"/>
        <v>123</v>
      </c>
      <c r="B206" s="1265"/>
      <c r="C206" s="824" t="s">
        <v>483</v>
      </c>
      <c r="D206" s="824" t="s">
        <v>484</v>
      </c>
      <c r="E206" s="824" t="s">
        <v>244</v>
      </c>
      <c r="F206" s="669">
        <f t="shared" si="25"/>
        <v>1600</v>
      </c>
      <c r="G206" s="890"/>
      <c r="H206" s="1295"/>
      <c r="K206" s="539">
        <v>8.5</v>
      </c>
    </row>
    <row r="207" spans="1:11" x14ac:dyDescent="0.25">
      <c r="A207" s="849"/>
      <c r="B207" s="775"/>
      <c r="C207" s="851"/>
      <c r="D207" s="811" t="s">
        <v>485</v>
      </c>
      <c r="E207" s="775"/>
      <c r="F207" s="852"/>
      <c r="G207" s="885"/>
      <c r="H207" s="1306" t="s">
        <v>486</v>
      </c>
      <c r="K207" s="534" t="s">
        <v>346</v>
      </c>
    </row>
    <row r="208" spans="1:11" ht="30" x14ac:dyDescent="0.25">
      <c r="A208" s="782">
        <f>A206+1</f>
        <v>124</v>
      </c>
      <c r="B208" s="1309"/>
      <c r="C208" s="786" t="s">
        <v>487</v>
      </c>
      <c r="D208" s="786" t="s">
        <v>488</v>
      </c>
      <c r="E208" s="786" t="s">
        <v>225</v>
      </c>
      <c r="F208" s="670">
        <f t="shared" si="25"/>
        <v>7900</v>
      </c>
      <c r="G208" s="785"/>
      <c r="H208" s="1307"/>
      <c r="K208" s="544">
        <v>43.5</v>
      </c>
    </row>
    <row r="209" spans="1:11" ht="30" x14ac:dyDescent="0.25">
      <c r="A209" s="782">
        <f t="shared" ref="A209:A211" si="33">A208+1</f>
        <v>125</v>
      </c>
      <c r="B209" s="1309"/>
      <c r="C209" s="786" t="s">
        <v>489</v>
      </c>
      <c r="D209" s="786" t="s">
        <v>490</v>
      </c>
      <c r="E209" s="786" t="s">
        <v>225</v>
      </c>
      <c r="F209" s="670">
        <f t="shared" si="25"/>
        <v>7900</v>
      </c>
      <c r="G209" s="785"/>
      <c r="H209" s="1307"/>
      <c r="K209" s="544">
        <v>43.5</v>
      </c>
    </row>
    <row r="210" spans="1:11" ht="30" x14ac:dyDescent="0.25">
      <c r="A210" s="782">
        <f t="shared" si="33"/>
        <v>126</v>
      </c>
      <c r="B210" s="1309"/>
      <c r="C210" s="786" t="s">
        <v>491</v>
      </c>
      <c r="D210" s="786" t="s">
        <v>492</v>
      </c>
      <c r="E210" s="786" t="s">
        <v>225</v>
      </c>
      <c r="F210" s="670">
        <f t="shared" si="25"/>
        <v>7900</v>
      </c>
      <c r="G210" s="785"/>
      <c r="H210" s="1307"/>
      <c r="K210" s="544">
        <v>43.5</v>
      </c>
    </row>
    <row r="211" spans="1:11" ht="30" x14ac:dyDescent="0.25">
      <c r="A211" s="782">
        <f t="shared" si="33"/>
        <v>127</v>
      </c>
      <c r="B211" s="1309"/>
      <c r="C211" s="786" t="s">
        <v>497</v>
      </c>
      <c r="D211" s="786" t="s">
        <v>498</v>
      </c>
      <c r="E211" s="786" t="s">
        <v>225</v>
      </c>
      <c r="F211" s="670">
        <f t="shared" si="25"/>
        <v>7900</v>
      </c>
      <c r="G211" s="785"/>
      <c r="H211" s="1307"/>
      <c r="K211" s="536">
        <v>43.5</v>
      </c>
    </row>
    <row r="212" spans="1:11" ht="30" x14ac:dyDescent="0.25">
      <c r="A212" s="874"/>
      <c r="B212" s="855"/>
      <c r="C212" s="783"/>
      <c r="D212" s="816" t="s">
        <v>499</v>
      </c>
      <c r="E212" s="855"/>
      <c r="F212" s="670" t="s">
        <v>603</v>
      </c>
      <c r="G212" s="785"/>
      <c r="H212" s="1307"/>
      <c r="K212" s="536"/>
    </row>
    <row r="213" spans="1:11" ht="30" x14ac:dyDescent="0.25">
      <c r="A213" s="782">
        <f>A211+1</f>
        <v>128</v>
      </c>
      <c r="B213" s="1309"/>
      <c r="C213" s="786" t="s">
        <v>500</v>
      </c>
      <c r="D213" s="786" t="s">
        <v>488</v>
      </c>
      <c r="E213" s="786" t="s">
        <v>225</v>
      </c>
      <c r="F213" s="670">
        <f t="shared" si="25"/>
        <v>6800</v>
      </c>
      <c r="G213" s="785"/>
      <c r="H213" s="1307"/>
      <c r="K213" s="535">
        <v>37</v>
      </c>
    </row>
    <row r="214" spans="1:11" ht="30" x14ac:dyDescent="0.25">
      <c r="A214" s="782">
        <f t="shared" ref="A214:A216" si="34">A213+1</f>
        <v>129</v>
      </c>
      <c r="B214" s="1309"/>
      <c r="C214" s="786" t="s">
        <v>501</v>
      </c>
      <c r="D214" s="786" t="s">
        <v>490</v>
      </c>
      <c r="E214" s="786" t="s">
        <v>225</v>
      </c>
      <c r="F214" s="670">
        <f t="shared" si="25"/>
        <v>6800</v>
      </c>
      <c r="G214" s="785"/>
      <c r="H214" s="1307"/>
      <c r="K214" s="535">
        <v>37</v>
      </c>
    </row>
    <row r="215" spans="1:11" x14ac:dyDescent="0.25">
      <c r="A215" s="782">
        <f t="shared" si="34"/>
        <v>130</v>
      </c>
      <c r="B215" s="1309"/>
      <c r="C215" s="786" t="s">
        <v>502</v>
      </c>
      <c r="D215" s="786" t="s">
        <v>492</v>
      </c>
      <c r="E215" s="786" t="s">
        <v>225</v>
      </c>
      <c r="F215" s="670">
        <f t="shared" si="25"/>
        <v>6800</v>
      </c>
      <c r="G215" s="785"/>
      <c r="H215" s="1307"/>
      <c r="K215" s="535">
        <v>37</v>
      </c>
    </row>
    <row r="216" spans="1:11" ht="30" x14ac:dyDescent="0.25">
      <c r="A216" s="782">
        <f t="shared" si="34"/>
        <v>131</v>
      </c>
      <c r="B216" s="1309"/>
      <c r="C216" s="786" t="s">
        <v>505</v>
      </c>
      <c r="D216" s="786" t="s">
        <v>498</v>
      </c>
      <c r="E216" s="786" t="s">
        <v>225</v>
      </c>
      <c r="F216" s="670">
        <f t="shared" si="25"/>
        <v>6800</v>
      </c>
      <c r="G216" s="785"/>
      <c r="H216" s="1307"/>
      <c r="K216" s="536">
        <v>37</v>
      </c>
    </row>
    <row r="217" spans="1:11" x14ac:dyDescent="0.25">
      <c r="A217" s="874"/>
      <c r="B217" s="855"/>
      <c r="C217" s="783"/>
      <c r="D217" s="816" t="s">
        <v>506</v>
      </c>
      <c r="E217" s="855"/>
      <c r="F217" s="664"/>
      <c r="G217" s="785"/>
      <c r="H217" s="1307"/>
      <c r="K217" s="536"/>
    </row>
    <row r="218" spans="1:11" x14ac:dyDescent="0.25">
      <c r="A218" s="782">
        <f>A216+1</f>
        <v>132</v>
      </c>
      <c r="B218" s="1309"/>
      <c r="C218" s="786" t="s">
        <v>507</v>
      </c>
      <c r="D218" s="786" t="s">
        <v>488</v>
      </c>
      <c r="E218" s="786" t="s">
        <v>225</v>
      </c>
      <c r="F218" s="670" t="s">
        <v>949</v>
      </c>
      <c r="G218" s="785"/>
      <c r="H218" s="1307"/>
      <c r="K218" s="536">
        <v>2810</v>
      </c>
    </row>
    <row r="219" spans="1:11" x14ac:dyDescent="0.25">
      <c r="A219" s="782">
        <f t="shared" ref="A219:A221" si="35">A218+1</f>
        <v>133</v>
      </c>
      <c r="B219" s="1309"/>
      <c r="C219" s="786" t="s">
        <v>508</v>
      </c>
      <c r="D219" s="786" t="s">
        <v>490</v>
      </c>
      <c r="E219" s="786" t="s">
        <v>225</v>
      </c>
      <c r="F219" s="670" t="s">
        <v>949</v>
      </c>
      <c r="G219" s="785"/>
      <c r="H219" s="1307"/>
      <c r="K219" s="536">
        <v>2810</v>
      </c>
    </row>
    <row r="220" spans="1:11" x14ac:dyDescent="0.25">
      <c r="A220" s="782">
        <f t="shared" si="35"/>
        <v>134</v>
      </c>
      <c r="B220" s="1309"/>
      <c r="C220" s="786" t="s">
        <v>509</v>
      </c>
      <c r="D220" s="786" t="s">
        <v>492</v>
      </c>
      <c r="E220" s="786" t="s">
        <v>225</v>
      </c>
      <c r="F220" s="670" t="s">
        <v>949</v>
      </c>
      <c r="G220" s="785"/>
      <c r="H220" s="1307"/>
      <c r="K220" s="536">
        <v>2810</v>
      </c>
    </row>
    <row r="221" spans="1:11" x14ac:dyDescent="0.25">
      <c r="A221" s="782">
        <f t="shared" si="35"/>
        <v>135</v>
      </c>
      <c r="B221" s="1309"/>
      <c r="C221" s="786" t="s">
        <v>510</v>
      </c>
      <c r="D221" s="786" t="s">
        <v>496</v>
      </c>
      <c r="E221" s="786" t="s">
        <v>225</v>
      </c>
      <c r="F221" s="670" t="s">
        <v>949</v>
      </c>
      <c r="G221" s="785"/>
      <c r="H221" s="1307"/>
      <c r="K221" s="536">
        <v>2810</v>
      </c>
    </row>
    <row r="222" spans="1:11" x14ac:dyDescent="0.25">
      <c r="A222" s="874"/>
      <c r="B222" s="855"/>
      <c r="C222" s="783"/>
      <c r="D222" s="816" t="s">
        <v>511</v>
      </c>
      <c r="E222" s="855"/>
      <c r="F222" s="664"/>
      <c r="G222" s="785"/>
      <c r="H222" s="1307"/>
      <c r="K222" s="536"/>
    </row>
    <row r="223" spans="1:11" x14ac:dyDescent="0.25">
      <c r="A223" s="782">
        <f>A221+1</f>
        <v>136</v>
      </c>
      <c r="B223" s="1309"/>
      <c r="C223" s="786" t="s">
        <v>512</v>
      </c>
      <c r="D223" s="786" t="s">
        <v>496</v>
      </c>
      <c r="E223" s="786" t="s">
        <v>225</v>
      </c>
      <c r="F223" s="786">
        <v>9800</v>
      </c>
      <c r="G223" s="785"/>
      <c r="H223" s="1307"/>
      <c r="K223" s="536">
        <v>5440</v>
      </c>
    </row>
    <row r="224" spans="1:11" ht="25.5" x14ac:dyDescent="0.25">
      <c r="A224" s="782">
        <f t="shared" ref="A224:A225" si="36">A223+1</f>
        <v>137</v>
      </c>
      <c r="B224" s="1309"/>
      <c r="C224" s="765" t="s">
        <v>513</v>
      </c>
      <c r="D224" s="786" t="s">
        <v>498</v>
      </c>
      <c r="E224" s="786" t="s">
        <v>225</v>
      </c>
      <c r="F224" s="786">
        <v>9800</v>
      </c>
      <c r="G224" s="785"/>
      <c r="H224" s="1307"/>
      <c r="K224" s="536">
        <v>5440</v>
      </c>
    </row>
    <row r="225" spans="1:20" x14ac:dyDescent="0.25">
      <c r="A225" s="782">
        <f t="shared" si="36"/>
        <v>138</v>
      </c>
      <c r="B225" s="1309"/>
      <c r="C225" s="786" t="s">
        <v>514</v>
      </c>
      <c r="D225" s="786" t="s">
        <v>492</v>
      </c>
      <c r="E225" s="786" t="s">
        <v>225</v>
      </c>
      <c r="F225" s="786">
        <v>9800</v>
      </c>
      <c r="G225" s="785"/>
      <c r="H225" s="1307"/>
      <c r="K225" s="536">
        <v>5440</v>
      </c>
    </row>
    <row r="226" spans="1:20" s="187" customFormat="1" ht="16.5" customHeight="1" x14ac:dyDescent="0.25">
      <c r="A226" s="891"/>
      <c r="B226" s="892"/>
      <c r="C226" s="893"/>
      <c r="D226" s="894" t="s">
        <v>950</v>
      </c>
      <c r="E226" s="892"/>
      <c r="F226" s="895"/>
      <c r="G226" s="896"/>
      <c r="H226" s="1307"/>
      <c r="I226" s="305"/>
      <c r="J226" s="505"/>
      <c r="K226" s="506"/>
      <c r="L226" s="506"/>
      <c r="M226" s="506"/>
      <c r="N226" s="506"/>
      <c r="O226" s="506"/>
      <c r="P226" s="506"/>
      <c r="Q226" s="305"/>
      <c r="R226" s="305"/>
      <c r="S226" s="305"/>
      <c r="T226" s="305"/>
    </row>
    <row r="227" spans="1:20" s="187" customFormat="1" ht="20.25" customHeight="1" x14ac:dyDescent="0.25">
      <c r="A227" s="897">
        <f>A225+1</f>
        <v>139</v>
      </c>
      <c r="B227" s="1312"/>
      <c r="C227" s="786" t="s">
        <v>951</v>
      </c>
      <c r="D227" s="786" t="s">
        <v>952</v>
      </c>
      <c r="E227" s="786" t="s">
        <v>225</v>
      </c>
      <c r="F227" s="814">
        <f t="shared" ref="F227:G280" si="37">ROUND((K227*100.29)+(K227*102.82)*80%,-2)</f>
        <v>11600</v>
      </c>
      <c r="G227" s="898"/>
      <c r="H227" s="1307"/>
      <c r="I227" s="305"/>
      <c r="J227" s="505"/>
      <c r="K227" s="535">
        <v>63.5</v>
      </c>
      <c r="L227" s="506"/>
      <c r="M227" s="506"/>
      <c r="N227" s="506"/>
      <c r="O227" s="506"/>
      <c r="P227" s="506"/>
      <c r="Q227" s="305"/>
      <c r="R227" s="305"/>
      <c r="S227" s="305"/>
      <c r="T227" s="305"/>
    </row>
    <row r="228" spans="1:20" s="187" customFormat="1" ht="20.25" customHeight="1" x14ac:dyDescent="0.25">
      <c r="A228" s="897">
        <f t="shared" ref="A228:A231" si="38">A227+1</f>
        <v>140</v>
      </c>
      <c r="B228" s="1313"/>
      <c r="C228" s="786" t="s">
        <v>953</v>
      </c>
      <c r="D228" s="786" t="s">
        <v>954</v>
      </c>
      <c r="E228" s="786" t="s">
        <v>225</v>
      </c>
      <c r="F228" s="814">
        <f t="shared" si="37"/>
        <v>11600</v>
      </c>
      <c r="G228" s="898"/>
      <c r="H228" s="1307"/>
      <c r="I228" s="305"/>
      <c r="J228" s="505"/>
      <c r="K228" s="530">
        <v>63.5</v>
      </c>
      <c r="L228" s="506"/>
      <c r="M228" s="506"/>
      <c r="N228" s="506"/>
      <c r="O228" s="506"/>
      <c r="P228" s="506"/>
      <c r="Q228" s="305"/>
      <c r="R228" s="305"/>
      <c r="S228" s="305"/>
      <c r="T228" s="305"/>
    </row>
    <row r="229" spans="1:20" s="187" customFormat="1" ht="20.25" customHeight="1" x14ac:dyDescent="0.25">
      <c r="A229" s="897">
        <f t="shared" si="38"/>
        <v>141</v>
      </c>
      <c r="B229" s="1313"/>
      <c r="C229" s="786" t="s">
        <v>955</v>
      </c>
      <c r="D229" s="786" t="s">
        <v>956</v>
      </c>
      <c r="E229" s="786" t="s">
        <v>225</v>
      </c>
      <c r="F229" s="814">
        <f t="shared" si="37"/>
        <v>11600</v>
      </c>
      <c r="G229" s="898"/>
      <c r="H229" s="1307"/>
      <c r="I229" s="305"/>
      <c r="J229" s="505"/>
      <c r="K229" s="535">
        <v>63.5</v>
      </c>
      <c r="L229" s="506"/>
      <c r="M229" s="506"/>
      <c r="N229" s="506"/>
      <c r="O229" s="506"/>
      <c r="P229" s="506"/>
      <c r="Q229" s="305"/>
      <c r="R229" s="305"/>
      <c r="S229" s="305"/>
      <c r="T229" s="305"/>
    </row>
    <row r="230" spans="1:20" s="187" customFormat="1" ht="20.25" customHeight="1" x14ac:dyDescent="0.25">
      <c r="A230" s="897">
        <f t="shared" si="38"/>
        <v>142</v>
      </c>
      <c r="B230" s="1313"/>
      <c r="C230" s="786" t="s">
        <v>957</v>
      </c>
      <c r="D230" s="786" t="s">
        <v>958</v>
      </c>
      <c r="E230" s="786" t="s">
        <v>225</v>
      </c>
      <c r="F230" s="814">
        <f t="shared" si="37"/>
        <v>11600</v>
      </c>
      <c r="G230" s="898"/>
      <c r="H230" s="1307"/>
      <c r="I230" s="305"/>
      <c r="J230" s="505"/>
      <c r="K230" s="535">
        <v>63.5</v>
      </c>
      <c r="L230" s="506"/>
      <c r="M230" s="506"/>
      <c r="N230" s="506"/>
      <c r="O230" s="506"/>
      <c r="P230" s="506"/>
      <c r="Q230" s="305"/>
      <c r="R230" s="305"/>
      <c r="S230" s="305"/>
      <c r="T230" s="305"/>
    </row>
    <row r="231" spans="1:20" s="187" customFormat="1" ht="20.25" customHeight="1" x14ac:dyDescent="0.25">
      <c r="A231" s="897">
        <f t="shared" si="38"/>
        <v>143</v>
      </c>
      <c r="B231" s="1314"/>
      <c r="C231" s="786" t="s">
        <v>959</v>
      </c>
      <c r="D231" s="786" t="s">
        <v>960</v>
      </c>
      <c r="E231" s="786" t="s">
        <v>225</v>
      </c>
      <c r="F231" s="814">
        <f t="shared" si="37"/>
        <v>11600</v>
      </c>
      <c r="G231" s="898"/>
      <c r="H231" s="1307"/>
      <c r="I231" s="305"/>
      <c r="J231" s="505"/>
      <c r="K231" s="535">
        <v>63.5</v>
      </c>
      <c r="L231" s="506"/>
      <c r="M231" s="506"/>
      <c r="N231" s="506"/>
      <c r="O231" s="506"/>
      <c r="P231" s="506"/>
      <c r="Q231" s="305"/>
      <c r="R231" s="305"/>
      <c r="S231" s="305"/>
      <c r="T231" s="305"/>
    </row>
    <row r="232" spans="1:20" x14ac:dyDescent="0.25">
      <c r="A232" s="782"/>
      <c r="B232" s="855"/>
      <c r="C232" s="783"/>
      <c r="D232" s="784" t="s">
        <v>235</v>
      </c>
      <c r="E232" s="855"/>
      <c r="F232" s="664" t="s">
        <v>346</v>
      </c>
      <c r="G232" s="785"/>
      <c r="H232" s="1307"/>
      <c r="K232" s="536"/>
    </row>
    <row r="233" spans="1:20" x14ac:dyDescent="0.25">
      <c r="A233" s="782">
        <f>A231+1</f>
        <v>144</v>
      </c>
      <c r="B233" s="1309"/>
      <c r="C233" s="786" t="s">
        <v>961</v>
      </c>
      <c r="D233" s="667" t="s">
        <v>519</v>
      </c>
      <c r="E233" s="786" t="s">
        <v>225</v>
      </c>
      <c r="F233" s="670">
        <f t="shared" si="37"/>
        <v>3900</v>
      </c>
      <c r="G233" s="785"/>
      <c r="H233" s="1307"/>
      <c r="K233" s="535">
        <v>21.5</v>
      </c>
    </row>
    <row r="234" spans="1:20" x14ac:dyDescent="0.25">
      <c r="A234" s="782">
        <f t="shared" ref="A234:A242" si="39">A233+1</f>
        <v>145</v>
      </c>
      <c r="B234" s="1309"/>
      <c r="C234" s="786" t="s">
        <v>962</v>
      </c>
      <c r="D234" s="667" t="s">
        <v>963</v>
      </c>
      <c r="E234" s="786" t="s">
        <v>225</v>
      </c>
      <c r="F234" s="670">
        <f t="shared" si="37"/>
        <v>3900</v>
      </c>
      <c r="G234" s="785"/>
      <c r="H234" s="1307"/>
      <c r="K234" s="535">
        <v>21.5</v>
      </c>
    </row>
    <row r="235" spans="1:20" x14ac:dyDescent="0.25">
      <c r="A235" s="782">
        <f t="shared" si="39"/>
        <v>146</v>
      </c>
      <c r="B235" s="1309"/>
      <c r="C235" s="786" t="s">
        <v>520</v>
      </c>
      <c r="D235" s="667" t="s">
        <v>964</v>
      </c>
      <c r="E235" s="786" t="s">
        <v>225</v>
      </c>
      <c r="F235" s="670">
        <f t="shared" si="37"/>
        <v>3700</v>
      </c>
      <c r="G235" s="785"/>
      <c r="H235" s="1307"/>
      <c r="K235" s="535">
        <v>20.5</v>
      </c>
    </row>
    <row r="236" spans="1:20" ht="30" x14ac:dyDescent="0.25">
      <c r="A236" s="782">
        <f t="shared" si="39"/>
        <v>147</v>
      </c>
      <c r="B236" s="1309"/>
      <c r="C236" s="786" t="s">
        <v>965</v>
      </c>
      <c r="D236" s="667" t="s">
        <v>527</v>
      </c>
      <c r="E236" s="786" t="s">
        <v>225</v>
      </c>
      <c r="F236" s="670">
        <f t="shared" si="37"/>
        <v>4300</v>
      </c>
      <c r="G236" s="785"/>
      <c r="H236" s="1307"/>
      <c r="K236" s="535">
        <v>23.5</v>
      </c>
    </row>
    <row r="237" spans="1:20" x14ac:dyDescent="0.25">
      <c r="A237" s="782">
        <f t="shared" si="39"/>
        <v>148</v>
      </c>
      <c r="B237" s="1309"/>
      <c r="C237" s="786" t="s">
        <v>966</v>
      </c>
      <c r="D237" s="667" t="s">
        <v>892</v>
      </c>
      <c r="E237" s="786" t="s">
        <v>225</v>
      </c>
      <c r="F237" s="670">
        <f t="shared" si="37"/>
        <v>4300</v>
      </c>
      <c r="G237" s="785"/>
      <c r="H237" s="1307"/>
      <c r="K237" s="535">
        <v>23.5</v>
      </c>
    </row>
    <row r="238" spans="1:20" x14ac:dyDescent="0.25">
      <c r="A238" s="782">
        <f t="shared" si="39"/>
        <v>149</v>
      </c>
      <c r="B238" s="1309"/>
      <c r="C238" s="786" t="s">
        <v>532</v>
      </c>
      <c r="D238" s="667" t="s">
        <v>967</v>
      </c>
      <c r="E238" s="786" t="s">
        <v>244</v>
      </c>
      <c r="F238" s="670">
        <f t="shared" si="37"/>
        <v>2800</v>
      </c>
      <c r="G238" s="785"/>
      <c r="H238" s="1307"/>
      <c r="K238" s="671">
        <v>15.4</v>
      </c>
    </row>
    <row r="239" spans="1:20" x14ac:dyDescent="0.25">
      <c r="A239" s="782">
        <f t="shared" si="39"/>
        <v>150</v>
      </c>
      <c r="B239" s="1309"/>
      <c r="C239" s="786" t="s">
        <v>528</v>
      </c>
      <c r="D239" s="667" t="s">
        <v>529</v>
      </c>
      <c r="E239" s="786" t="s">
        <v>244</v>
      </c>
      <c r="F239" s="670">
        <f t="shared" si="37"/>
        <v>2400</v>
      </c>
      <c r="G239" s="785"/>
      <c r="H239" s="1307"/>
      <c r="K239" s="671">
        <v>13.1</v>
      </c>
    </row>
    <row r="240" spans="1:20" x14ac:dyDescent="0.25">
      <c r="A240" s="782">
        <f t="shared" si="39"/>
        <v>151</v>
      </c>
      <c r="B240" s="1309"/>
      <c r="C240" s="786" t="s">
        <v>538</v>
      </c>
      <c r="D240" s="667" t="s">
        <v>968</v>
      </c>
      <c r="E240" s="786" t="s">
        <v>244</v>
      </c>
      <c r="F240" s="670">
        <f t="shared" si="37"/>
        <v>2300</v>
      </c>
      <c r="G240" s="785"/>
      <c r="H240" s="1307"/>
      <c r="K240" s="671">
        <v>12.5</v>
      </c>
    </row>
    <row r="241" spans="1:11" x14ac:dyDescent="0.25">
      <c r="A241" s="782">
        <f t="shared" si="39"/>
        <v>152</v>
      </c>
      <c r="B241" s="1309"/>
      <c r="C241" s="786" t="s">
        <v>536</v>
      </c>
      <c r="D241" s="667" t="s">
        <v>969</v>
      </c>
      <c r="E241" s="786" t="s">
        <v>244</v>
      </c>
      <c r="F241" s="670">
        <f t="shared" si="37"/>
        <v>2700</v>
      </c>
      <c r="G241" s="785"/>
      <c r="H241" s="1307"/>
      <c r="K241" s="671">
        <v>14.9</v>
      </c>
    </row>
    <row r="242" spans="1:11" x14ac:dyDescent="0.25">
      <c r="A242" s="782">
        <f t="shared" si="39"/>
        <v>153</v>
      </c>
      <c r="B242" s="1309"/>
      <c r="C242" s="787" t="s">
        <v>970</v>
      </c>
      <c r="D242" s="788" t="s">
        <v>971</v>
      </c>
      <c r="E242" s="786" t="s">
        <v>244</v>
      </c>
      <c r="F242" s="670">
        <f t="shared" si="37"/>
        <v>2600</v>
      </c>
      <c r="G242" s="785"/>
      <c r="H242" s="1307"/>
      <c r="K242" s="672">
        <v>14</v>
      </c>
    </row>
    <row r="243" spans="1:11" x14ac:dyDescent="0.25">
      <c r="A243" s="849"/>
      <c r="B243" s="775"/>
      <c r="C243" s="851"/>
      <c r="D243" s="811" t="s">
        <v>542</v>
      </c>
      <c r="E243" s="775"/>
      <c r="F243" s="670" t="s">
        <v>346</v>
      </c>
      <c r="G243" s="885"/>
      <c r="H243" s="1306" t="s">
        <v>354</v>
      </c>
      <c r="K243" s="534" t="s">
        <v>346</v>
      </c>
    </row>
    <row r="244" spans="1:11" x14ac:dyDescent="0.25">
      <c r="A244" s="782">
        <f>A242+1</f>
        <v>154</v>
      </c>
      <c r="B244" s="1309"/>
      <c r="C244" s="786" t="s">
        <v>543</v>
      </c>
      <c r="D244" s="786" t="s">
        <v>544</v>
      </c>
      <c r="E244" s="786" t="s">
        <v>225</v>
      </c>
      <c r="F244" s="670">
        <f t="shared" si="37"/>
        <v>12000</v>
      </c>
      <c r="G244" s="785"/>
      <c r="H244" s="1307"/>
      <c r="K244" s="535">
        <v>66</v>
      </c>
    </row>
    <row r="245" spans="1:11" x14ac:dyDescent="0.25">
      <c r="A245" s="782">
        <f t="shared" ref="A245:A247" si="40">A244+1</f>
        <v>155</v>
      </c>
      <c r="B245" s="1309"/>
      <c r="C245" s="786" t="s">
        <v>545</v>
      </c>
      <c r="D245" s="786" t="s">
        <v>546</v>
      </c>
      <c r="E245" s="786" t="s">
        <v>225</v>
      </c>
      <c r="F245" s="670">
        <f t="shared" si="37"/>
        <v>11800</v>
      </c>
      <c r="G245" s="785"/>
      <c r="H245" s="1307"/>
      <c r="K245" s="535">
        <v>64.5</v>
      </c>
    </row>
    <row r="246" spans="1:11" x14ac:dyDescent="0.25">
      <c r="A246" s="782">
        <f t="shared" si="40"/>
        <v>156</v>
      </c>
      <c r="B246" s="1309"/>
      <c r="C246" s="786" t="s">
        <v>547</v>
      </c>
      <c r="D246" s="786" t="s">
        <v>548</v>
      </c>
      <c r="E246" s="786" t="s">
        <v>225</v>
      </c>
      <c r="F246" s="670">
        <f t="shared" si="37"/>
        <v>12200</v>
      </c>
      <c r="G246" s="785"/>
      <c r="H246" s="1307"/>
      <c r="K246" s="535">
        <v>67</v>
      </c>
    </row>
    <row r="247" spans="1:11" ht="30" x14ac:dyDescent="0.25">
      <c r="A247" s="782">
        <f t="shared" si="40"/>
        <v>157</v>
      </c>
      <c r="B247" s="1309"/>
      <c r="C247" s="824" t="s">
        <v>549</v>
      </c>
      <c r="D247" s="824" t="s">
        <v>550</v>
      </c>
      <c r="E247" s="786" t="s">
        <v>225</v>
      </c>
      <c r="F247" s="670">
        <f t="shared" si="37"/>
        <v>11500</v>
      </c>
      <c r="G247" s="785"/>
      <c r="H247" s="1307"/>
      <c r="K247" s="535">
        <v>63</v>
      </c>
    </row>
    <row r="248" spans="1:11" x14ac:dyDescent="0.25">
      <c r="A248" s="888"/>
      <c r="B248" s="1294"/>
      <c r="C248" s="899"/>
      <c r="D248" s="900" t="s">
        <v>972</v>
      </c>
      <c r="E248" s="901"/>
      <c r="F248" s="664" t="s">
        <v>346</v>
      </c>
      <c r="G248" s="785"/>
      <c r="H248" s="1307"/>
      <c r="K248" s="535"/>
    </row>
    <row r="249" spans="1:11" x14ac:dyDescent="0.25">
      <c r="A249" s="836">
        <f>A247+1</f>
        <v>158</v>
      </c>
      <c r="B249" s="1282"/>
      <c r="C249" s="667" t="s">
        <v>973</v>
      </c>
      <c r="D249" s="855" t="s">
        <v>974</v>
      </c>
      <c r="E249" s="667" t="s">
        <v>225</v>
      </c>
      <c r="F249" s="670">
        <f t="shared" si="37"/>
        <v>11900</v>
      </c>
      <c r="G249" s="785"/>
      <c r="H249" s="1307"/>
      <c r="K249" s="541">
        <v>65</v>
      </c>
    </row>
    <row r="250" spans="1:11" x14ac:dyDescent="0.25">
      <c r="A250" s="836">
        <f t="shared" ref="A250:A251" si="41">A249+1</f>
        <v>159</v>
      </c>
      <c r="B250" s="1282"/>
      <c r="C250" s="667" t="s">
        <v>975</v>
      </c>
      <c r="D250" s="855" t="s">
        <v>943</v>
      </c>
      <c r="E250" s="667" t="s">
        <v>225</v>
      </c>
      <c r="F250" s="670">
        <f t="shared" si="37"/>
        <v>12100</v>
      </c>
      <c r="G250" s="785"/>
      <c r="H250" s="1307"/>
      <c r="K250" s="541">
        <v>66.5</v>
      </c>
    </row>
    <row r="251" spans="1:11" x14ac:dyDescent="0.25">
      <c r="A251" s="836">
        <f t="shared" si="41"/>
        <v>160</v>
      </c>
      <c r="B251" s="1283"/>
      <c r="C251" s="667" t="s">
        <v>976</v>
      </c>
      <c r="D251" s="855" t="s">
        <v>977</v>
      </c>
      <c r="E251" s="667" t="s">
        <v>225</v>
      </c>
      <c r="F251" s="670">
        <f t="shared" si="37"/>
        <v>12100</v>
      </c>
      <c r="G251" s="785"/>
      <c r="H251" s="1307"/>
      <c r="K251" s="541">
        <v>66.5</v>
      </c>
    </row>
    <row r="252" spans="1:11" x14ac:dyDescent="0.25">
      <c r="A252" s="874"/>
      <c r="B252" s="855"/>
      <c r="C252" s="783"/>
      <c r="D252" s="784" t="s">
        <v>235</v>
      </c>
      <c r="E252" s="855"/>
      <c r="F252" s="664" t="s">
        <v>346</v>
      </c>
      <c r="G252" s="785"/>
      <c r="H252" s="1307"/>
      <c r="K252" s="536"/>
    </row>
    <row r="253" spans="1:11" x14ac:dyDescent="0.25">
      <c r="A253" s="782">
        <f>A247+1</f>
        <v>158</v>
      </c>
      <c r="B253" s="1309"/>
      <c r="C253" s="902" t="s">
        <v>787</v>
      </c>
      <c r="D253" s="902" t="s">
        <v>788</v>
      </c>
      <c r="E253" s="786" t="s">
        <v>225</v>
      </c>
      <c r="F253" s="670">
        <f t="shared" si="37"/>
        <v>4700</v>
      </c>
      <c r="G253" s="785"/>
      <c r="H253" s="1307"/>
      <c r="K253" s="535">
        <v>25.7</v>
      </c>
    </row>
    <row r="254" spans="1:11" x14ac:dyDescent="0.25">
      <c r="A254" s="782">
        <f t="shared" ref="A254:A258" si="42">A253+1</f>
        <v>159</v>
      </c>
      <c r="B254" s="1309"/>
      <c r="C254" s="786" t="s">
        <v>555</v>
      </c>
      <c r="D254" s="786" t="s">
        <v>556</v>
      </c>
      <c r="E254" s="786" t="s">
        <v>225</v>
      </c>
      <c r="F254" s="670">
        <f t="shared" si="37"/>
        <v>4700</v>
      </c>
      <c r="G254" s="785"/>
      <c r="H254" s="1307"/>
      <c r="K254" s="535">
        <v>26</v>
      </c>
    </row>
    <row r="255" spans="1:11" x14ac:dyDescent="0.25">
      <c r="A255" s="782">
        <f t="shared" si="42"/>
        <v>160</v>
      </c>
      <c r="B255" s="1309"/>
      <c r="C255" s="786" t="s">
        <v>557</v>
      </c>
      <c r="D255" s="786" t="s">
        <v>558</v>
      </c>
      <c r="E255" s="786" t="s">
        <v>225</v>
      </c>
      <c r="F255" s="670">
        <f t="shared" si="37"/>
        <v>5000</v>
      </c>
      <c r="G255" s="785"/>
      <c r="H255" s="1307"/>
      <c r="K255" s="535">
        <v>27.5</v>
      </c>
    </row>
    <row r="256" spans="1:11" x14ac:dyDescent="0.25">
      <c r="A256" s="782">
        <f t="shared" si="42"/>
        <v>161</v>
      </c>
      <c r="B256" s="1309"/>
      <c r="C256" s="786" t="s">
        <v>559</v>
      </c>
      <c r="D256" s="786" t="s">
        <v>560</v>
      </c>
      <c r="E256" s="786" t="s">
        <v>244</v>
      </c>
      <c r="F256" s="670">
        <f t="shared" si="37"/>
        <v>2900</v>
      </c>
      <c r="G256" s="785"/>
      <c r="H256" s="1307"/>
      <c r="K256" s="535">
        <v>16</v>
      </c>
    </row>
    <row r="257" spans="1:11" x14ac:dyDescent="0.25">
      <c r="A257" s="782">
        <f t="shared" si="42"/>
        <v>162</v>
      </c>
      <c r="B257" s="1265"/>
      <c r="C257" s="786" t="s">
        <v>563</v>
      </c>
      <c r="D257" s="786" t="s">
        <v>562</v>
      </c>
      <c r="E257" s="786" t="s">
        <v>244</v>
      </c>
      <c r="F257" s="670">
        <f t="shared" si="37"/>
        <v>2900</v>
      </c>
      <c r="G257" s="785"/>
      <c r="H257" s="1295"/>
      <c r="K257" s="535">
        <v>16</v>
      </c>
    </row>
    <row r="258" spans="1:11" x14ac:dyDescent="0.25">
      <c r="A258" s="828">
        <f t="shared" si="42"/>
        <v>163</v>
      </c>
      <c r="B258" s="1310"/>
      <c r="C258" s="903" t="s">
        <v>789</v>
      </c>
      <c r="D258" s="903" t="s">
        <v>790</v>
      </c>
      <c r="E258" s="903" t="s">
        <v>244</v>
      </c>
      <c r="F258" s="670">
        <f t="shared" si="37"/>
        <v>3300</v>
      </c>
      <c r="G258" s="904"/>
      <c r="H258" s="1308"/>
      <c r="K258" s="545">
        <v>18</v>
      </c>
    </row>
    <row r="259" spans="1:11" ht="19.5" customHeight="1" x14ac:dyDescent="0.25">
      <c r="A259" s="1257" t="s">
        <v>564</v>
      </c>
      <c r="B259" s="1258"/>
      <c r="C259" s="1258"/>
      <c r="D259" s="1258"/>
      <c r="E259" s="1258"/>
      <c r="F259" s="1315"/>
      <c r="G259" s="1258"/>
      <c r="H259" s="1259"/>
    </row>
    <row r="260" spans="1:11" x14ac:dyDescent="0.25">
      <c r="A260" s="905"/>
      <c r="B260" s="1316"/>
      <c r="C260" s="773"/>
      <c r="D260" s="774" t="s">
        <v>565</v>
      </c>
      <c r="E260" s="775"/>
      <c r="F260" s="906" t="s">
        <v>346</v>
      </c>
      <c r="G260" s="885"/>
      <c r="H260" s="1317" t="s">
        <v>566</v>
      </c>
    </row>
    <row r="261" spans="1:11" x14ac:dyDescent="0.25">
      <c r="A261" s="907">
        <f>A258+1</f>
        <v>164</v>
      </c>
      <c r="B261" s="1309"/>
      <c r="C261" s="763" t="s">
        <v>569</v>
      </c>
      <c r="D261" s="765" t="s">
        <v>570</v>
      </c>
      <c r="E261" s="765" t="s">
        <v>225</v>
      </c>
      <c r="F261" s="670">
        <f t="shared" si="37"/>
        <v>2200</v>
      </c>
      <c r="G261" s="785"/>
      <c r="H261" s="1318"/>
      <c r="K261" s="546">
        <v>12</v>
      </c>
    </row>
    <row r="262" spans="1:11" x14ac:dyDescent="0.25">
      <c r="A262" s="907">
        <f t="shared" ref="A262:A266" si="43">A261+1</f>
        <v>165</v>
      </c>
      <c r="B262" s="1309"/>
      <c r="C262" s="763" t="s">
        <v>571</v>
      </c>
      <c r="D262" s="765" t="s">
        <v>572</v>
      </c>
      <c r="E262" s="765" t="s">
        <v>225</v>
      </c>
      <c r="F262" s="670">
        <f t="shared" si="37"/>
        <v>2200</v>
      </c>
      <c r="G262" s="785"/>
      <c r="H262" s="1318"/>
      <c r="K262" s="546">
        <v>12</v>
      </c>
    </row>
    <row r="263" spans="1:11" x14ac:dyDescent="0.25">
      <c r="A263" s="907">
        <f t="shared" si="43"/>
        <v>166</v>
      </c>
      <c r="B263" s="1309"/>
      <c r="C263" s="763" t="s">
        <v>791</v>
      </c>
      <c r="D263" s="765" t="s">
        <v>792</v>
      </c>
      <c r="E263" s="765" t="s">
        <v>225</v>
      </c>
      <c r="F263" s="670">
        <f t="shared" si="37"/>
        <v>2200</v>
      </c>
      <c r="G263" s="785"/>
      <c r="H263" s="1318"/>
      <c r="K263" s="546">
        <v>12</v>
      </c>
    </row>
    <row r="264" spans="1:11" x14ac:dyDescent="0.25">
      <c r="A264" s="907">
        <f t="shared" si="43"/>
        <v>167</v>
      </c>
      <c r="B264" s="1309"/>
      <c r="C264" s="763" t="s">
        <v>573</v>
      </c>
      <c r="D264" s="765" t="s">
        <v>793</v>
      </c>
      <c r="E264" s="765" t="s">
        <v>225</v>
      </c>
      <c r="F264" s="670">
        <f t="shared" si="37"/>
        <v>2000</v>
      </c>
      <c r="G264" s="785"/>
      <c r="H264" s="1318"/>
      <c r="K264" s="546">
        <v>11</v>
      </c>
    </row>
    <row r="265" spans="1:11" x14ac:dyDescent="0.25">
      <c r="A265" s="907">
        <f t="shared" si="43"/>
        <v>168</v>
      </c>
      <c r="B265" s="1309"/>
      <c r="C265" s="763" t="s">
        <v>575</v>
      </c>
      <c r="D265" s="765" t="s">
        <v>576</v>
      </c>
      <c r="E265" s="765" t="s">
        <v>225</v>
      </c>
      <c r="F265" s="670">
        <f t="shared" si="37"/>
        <v>2200</v>
      </c>
      <c r="G265" s="785"/>
      <c r="H265" s="1318"/>
      <c r="K265" s="546">
        <v>12</v>
      </c>
    </row>
    <row r="266" spans="1:11" x14ac:dyDescent="0.25">
      <c r="A266" s="908">
        <f t="shared" si="43"/>
        <v>169</v>
      </c>
      <c r="B266" s="1310"/>
      <c r="C266" s="777" t="s">
        <v>567</v>
      </c>
      <c r="D266" s="779" t="s">
        <v>568</v>
      </c>
      <c r="E266" s="779" t="s">
        <v>225</v>
      </c>
      <c r="F266" s="780">
        <f t="shared" si="37"/>
        <v>2200</v>
      </c>
      <c r="G266" s="881"/>
      <c r="H266" s="1319"/>
      <c r="K266" s="547">
        <v>12</v>
      </c>
    </row>
    <row r="267" spans="1:11" x14ac:dyDescent="0.25">
      <c r="A267" s="905"/>
      <c r="B267" s="1316"/>
      <c r="C267" s="773"/>
      <c r="D267" s="774" t="s">
        <v>577</v>
      </c>
      <c r="E267" s="775"/>
      <c r="F267" s="906" t="s">
        <v>346</v>
      </c>
      <c r="G267" s="885"/>
      <c r="H267" s="1317" t="s">
        <v>578</v>
      </c>
      <c r="K267" s="548" t="s">
        <v>346</v>
      </c>
    </row>
    <row r="268" spans="1:11" x14ac:dyDescent="0.25">
      <c r="A268" s="907">
        <f>A266+1</f>
        <v>170</v>
      </c>
      <c r="B268" s="1309"/>
      <c r="C268" s="763" t="s">
        <v>579</v>
      </c>
      <c r="D268" s="765" t="s">
        <v>978</v>
      </c>
      <c r="E268" s="765" t="s">
        <v>225</v>
      </c>
      <c r="F268" s="670">
        <f t="shared" si="37"/>
        <v>3100</v>
      </c>
      <c r="G268" s="785"/>
      <c r="H268" s="1318"/>
      <c r="K268" s="462">
        <v>17</v>
      </c>
    </row>
    <row r="269" spans="1:11" x14ac:dyDescent="0.25">
      <c r="A269" s="907">
        <f t="shared" ref="A269:A272" si="44">A268+1</f>
        <v>171</v>
      </c>
      <c r="B269" s="1309"/>
      <c r="C269" s="763" t="s">
        <v>581</v>
      </c>
      <c r="D269" s="765" t="s">
        <v>979</v>
      </c>
      <c r="E269" s="765" t="s">
        <v>225</v>
      </c>
      <c r="F269" s="670">
        <f t="shared" si="37"/>
        <v>4400</v>
      </c>
      <c r="G269" s="785"/>
      <c r="H269" s="1318"/>
      <c r="K269" s="462">
        <v>24</v>
      </c>
    </row>
    <row r="270" spans="1:11" x14ac:dyDescent="0.25">
      <c r="A270" s="907">
        <f t="shared" si="44"/>
        <v>172</v>
      </c>
      <c r="B270" s="1309"/>
      <c r="C270" s="763" t="s">
        <v>583</v>
      </c>
      <c r="D270" s="765" t="s">
        <v>980</v>
      </c>
      <c r="E270" s="765" t="s">
        <v>225</v>
      </c>
      <c r="F270" s="670">
        <f t="shared" si="37"/>
        <v>3200</v>
      </c>
      <c r="G270" s="785"/>
      <c r="H270" s="1318"/>
      <c r="K270" s="462">
        <v>17.5</v>
      </c>
    </row>
    <row r="271" spans="1:11" x14ac:dyDescent="0.25">
      <c r="A271" s="907">
        <f t="shared" si="44"/>
        <v>173</v>
      </c>
      <c r="B271" s="1309"/>
      <c r="C271" s="763" t="s">
        <v>585</v>
      </c>
      <c r="D271" s="765" t="s">
        <v>981</v>
      </c>
      <c r="E271" s="765" t="s">
        <v>225</v>
      </c>
      <c r="F271" s="670">
        <f t="shared" si="37"/>
        <v>3100</v>
      </c>
      <c r="G271" s="785"/>
      <c r="H271" s="1318"/>
      <c r="K271" s="462">
        <v>17</v>
      </c>
    </row>
    <row r="272" spans="1:11" x14ac:dyDescent="0.25">
      <c r="A272" s="908">
        <f t="shared" si="44"/>
        <v>174</v>
      </c>
      <c r="B272" s="1310"/>
      <c r="C272" s="777" t="s">
        <v>587</v>
      </c>
      <c r="D272" s="779" t="s">
        <v>982</v>
      </c>
      <c r="E272" s="779" t="s">
        <v>225</v>
      </c>
      <c r="F272" s="780">
        <f t="shared" si="37"/>
        <v>3300</v>
      </c>
      <c r="G272" s="881"/>
      <c r="H272" s="1319"/>
      <c r="K272" s="465">
        <v>18</v>
      </c>
    </row>
    <row r="273" spans="1:32" x14ac:dyDescent="0.25">
      <c r="A273" s="909"/>
      <c r="B273" s="1267"/>
      <c r="C273" s="910"/>
      <c r="D273" s="887" t="s">
        <v>589</v>
      </c>
      <c r="E273" s="876"/>
      <c r="F273" s="911" t="s">
        <v>346</v>
      </c>
      <c r="G273" s="883"/>
      <c r="H273" s="1320" t="s">
        <v>578</v>
      </c>
      <c r="K273" s="549" t="s">
        <v>346</v>
      </c>
    </row>
    <row r="274" spans="1:32" x14ac:dyDescent="0.25">
      <c r="A274" s="907">
        <f>A272+1</f>
        <v>175</v>
      </c>
      <c r="B274" s="1309"/>
      <c r="C274" s="763" t="s">
        <v>590</v>
      </c>
      <c r="D274" s="765" t="s">
        <v>983</v>
      </c>
      <c r="E274" s="765" t="s">
        <v>225</v>
      </c>
      <c r="F274" s="670">
        <f t="shared" si="37"/>
        <v>3300</v>
      </c>
      <c r="G274" s="785"/>
      <c r="H274" s="1318"/>
      <c r="K274" s="462">
        <v>18</v>
      </c>
    </row>
    <row r="275" spans="1:32" x14ac:dyDescent="0.25">
      <c r="A275" s="907">
        <f t="shared" ref="A275:A280" si="45">A274+1</f>
        <v>176</v>
      </c>
      <c r="B275" s="1309"/>
      <c r="C275" s="763" t="s">
        <v>984</v>
      </c>
      <c r="D275" s="765" t="s">
        <v>985</v>
      </c>
      <c r="E275" s="765" t="s">
        <v>225</v>
      </c>
      <c r="F275" s="670">
        <f t="shared" si="37"/>
        <v>4600</v>
      </c>
      <c r="G275" s="785"/>
      <c r="H275" s="1318"/>
      <c r="K275" s="462">
        <v>25.2</v>
      </c>
    </row>
    <row r="276" spans="1:32" x14ac:dyDescent="0.25">
      <c r="A276" s="907">
        <f t="shared" si="45"/>
        <v>177</v>
      </c>
      <c r="B276" s="1309"/>
      <c r="C276" s="763" t="s">
        <v>592</v>
      </c>
      <c r="D276" s="765" t="s">
        <v>986</v>
      </c>
      <c r="E276" s="765" t="s">
        <v>225</v>
      </c>
      <c r="F276" s="670">
        <f t="shared" si="37"/>
        <v>4500</v>
      </c>
      <c r="G276" s="785"/>
      <c r="H276" s="1318"/>
      <c r="K276" s="462">
        <v>24.8</v>
      </c>
    </row>
    <row r="277" spans="1:32" x14ac:dyDescent="0.25">
      <c r="A277" s="907">
        <f t="shared" si="45"/>
        <v>178</v>
      </c>
      <c r="B277" s="1309"/>
      <c r="C277" s="763" t="s">
        <v>594</v>
      </c>
      <c r="D277" s="765" t="s">
        <v>987</v>
      </c>
      <c r="E277" s="765" t="s">
        <v>225</v>
      </c>
      <c r="F277" s="670">
        <f t="shared" si="37"/>
        <v>4300</v>
      </c>
      <c r="G277" s="785"/>
      <c r="H277" s="1318"/>
      <c r="K277" s="462">
        <v>23.7</v>
      </c>
    </row>
    <row r="278" spans="1:32" x14ac:dyDescent="0.25">
      <c r="A278" s="907">
        <f t="shared" si="45"/>
        <v>179</v>
      </c>
      <c r="B278" s="1309"/>
      <c r="C278" s="763" t="s">
        <v>596</v>
      </c>
      <c r="D278" s="765" t="s">
        <v>988</v>
      </c>
      <c r="E278" s="765" t="s">
        <v>225</v>
      </c>
      <c r="F278" s="670">
        <f t="shared" si="37"/>
        <v>3700</v>
      </c>
      <c r="G278" s="785"/>
      <c r="H278" s="1318"/>
      <c r="K278" s="462">
        <v>20</v>
      </c>
    </row>
    <row r="279" spans="1:32" x14ac:dyDescent="0.25">
      <c r="A279" s="907">
        <f t="shared" si="45"/>
        <v>180</v>
      </c>
      <c r="B279" s="1309"/>
      <c r="C279" s="763" t="s">
        <v>598</v>
      </c>
      <c r="D279" s="765" t="s">
        <v>989</v>
      </c>
      <c r="E279" s="765" t="s">
        <v>225</v>
      </c>
      <c r="F279" s="670">
        <f t="shared" si="37"/>
        <v>3700</v>
      </c>
      <c r="G279" s="785"/>
      <c r="H279" s="1318"/>
      <c r="K279" s="462">
        <v>20</v>
      </c>
    </row>
    <row r="280" spans="1:32" x14ac:dyDescent="0.25">
      <c r="A280" s="912">
        <f t="shared" si="45"/>
        <v>181</v>
      </c>
      <c r="B280" s="1265"/>
      <c r="C280" s="767" t="s">
        <v>600</v>
      </c>
      <c r="D280" s="769" t="s">
        <v>990</v>
      </c>
      <c r="E280" s="769" t="s">
        <v>225</v>
      </c>
      <c r="F280" s="669">
        <f t="shared" si="37"/>
        <v>3300</v>
      </c>
      <c r="G280" s="669">
        <f t="shared" si="37"/>
        <v>0</v>
      </c>
      <c r="H280" s="1321"/>
      <c r="K280" s="465">
        <v>18</v>
      </c>
    </row>
    <row r="281" spans="1:32" s="550" customFormat="1" x14ac:dyDescent="0.25">
      <c r="A281" s="905"/>
      <c r="B281" s="1322"/>
      <c r="C281" s="773"/>
      <c r="D281" s="774" t="s">
        <v>991</v>
      </c>
      <c r="E281" s="775"/>
      <c r="F281" s="852" t="s">
        <v>992</v>
      </c>
      <c r="G281" s="761">
        <f>ROUND((L281*100.29)+(L281*102.82)*80%,-2)</f>
        <v>0</v>
      </c>
      <c r="H281" s="913"/>
      <c r="I281" s="552"/>
      <c r="J281" s="552"/>
      <c r="K281" s="551" t="s">
        <v>992</v>
      </c>
      <c r="L281" s="552"/>
      <c r="M281" s="552"/>
      <c r="N281" s="552"/>
      <c r="O281" s="552"/>
      <c r="P281" s="552"/>
      <c r="Q281" s="552"/>
      <c r="R281" s="552"/>
      <c r="S281" s="552"/>
      <c r="T281" s="552"/>
      <c r="U281" s="552"/>
      <c r="V281" s="552"/>
      <c r="W281" s="552"/>
      <c r="X281" s="552"/>
      <c r="Y281" s="552"/>
      <c r="Z281" s="552"/>
      <c r="AA281" s="552"/>
      <c r="AB281" s="552"/>
      <c r="AC281" s="552"/>
      <c r="AD281" s="552"/>
      <c r="AE281" s="552"/>
      <c r="AF281" s="552"/>
    </row>
    <row r="282" spans="1:32" s="550" customFormat="1" x14ac:dyDescent="0.25">
      <c r="A282" s="907">
        <f>A280+1</f>
        <v>182</v>
      </c>
      <c r="B282" s="1266"/>
      <c r="C282" s="763"/>
      <c r="D282" s="764" t="s">
        <v>993</v>
      </c>
      <c r="E282" s="765" t="s">
        <v>225</v>
      </c>
      <c r="F282" s="670"/>
      <c r="G282" s="670" t="s">
        <v>994</v>
      </c>
      <c r="H282" s="1318" t="s">
        <v>995</v>
      </c>
      <c r="I282" s="552"/>
      <c r="J282" s="552"/>
      <c r="K282" s="553">
        <v>2.63</v>
      </c>
      <c r="L282" s="552"/>
      <c r="M282" s="552"/>
      <c r="N282" s="552"/>
      <c r="O282" s="552"/>
      <c r="P282" s="552"/>
      <c r="Q282" s="552"/>
      <c r="R282" s="552"/>
      <c r="S282" s="552"/>
      <c r="T282" s="552"/>
      <c r="U282" s="552"/>
      <c r="V282" s="552"/>
      <c r="W282" s="552"/>
      <c r="X282" s="552"/>
      <c r="Y282" s="552"/>
      <c r="Z282" s="552"/>
      <c r="AA282" s="552"/>
      <c r="AB282" s="552"/>
      <c r="AC282" s="552"/>
      <c r="AD282" s="552"/>
      <c r="AE282" s="552"/>
      <c r="AF282" s="552"/>
    </row>
    <row r="283" spans="1:32" s="550" customFormat="1" x14ac:dyDescent="0.25">
      <c r="A283" s="914">
        <f>A282+1</f>
        <v>183</v>
      </c>
      <c r="B283" s="1323"/>
      <c r="C283" s="777"/>
      <c r="D283" s="915" t="s">
        <v>996</v>
      </c>
      <c r="E283" s="779" t="s">
        <v>225</v>
      </c>
      <c r="F283" s="780"/>
      <c r="G283" s="780" t="s">
        <v>994</v>
      </c>
      <c r="H283" s="1319"/>
      <c r="I283" s="552"/>
      <c r="J283" s="552"/>
      <c r="K283" s="554">
        <v>2.63</v>
      </c>
      <c r="L283" s="552"/>
      <c r="M283" s="552"/>
      <c r="N283" s="552"/>
      <c r="O283" s="552"/>
      <c r="P283" s="552"/>
      <c r="Q283" s="552"/>
      <c r="R283" s="552"/>
      <c r="S283" s="552"/>
      <c r="T283" s="552"/>
      <c r="U283" s="552"/>
      <c r="V283" s="552"/>
      <c r="W283" s="552"/>
      <c r="X283" s="552"/>
      <c r="Y283" s="552"/>
      <c r="Z283" s="552"/>
      <c r="AA283" s="552"/>
      <c r="AB283" s="552"/>
      <c r="AC283" s="552"/>
      <c r="AD283" s="552"/>
      <c r="AE283" s="552"/>
      <c r="AF283" s="552"/>
    </row>
    <row r="284" spans="1:32" s="550" customFormat="1" ht="15.75" thickBot="1" x14ac:dyDescent="0.3">
      <c r="A284" s="916"/>
      <c r="B284" s="917"/>
      <c r="C284" s="754"/>
      <c r="D284" s="755" t="s">
        <v>997</v>
      </c>
      <c r="E284" s="756"/>
      <c r="F284" s="757"/>
      <c r="G284" s="757"/>
      <c r="H284" s="918"/>
      <c r="I284" s="552"/>
      <c r="J284" s="552"/>
      <c r="K284" s="555">
        <f>J283*K282</f>
        <v>0</v>
      </c>
      <c r="L284" s="552"/>
      <c r="M284" s="552"/>
      <c r="N284" s="552"/>
      <c r="O284" s="552"/>
      <c r="P284" s="552"/>
      <c r="Q284" s="552"/>
      <c r="R284" s="552"/>
      <c r="S284" s="552"/>
      <c r="T284" s="552"/>
      <c r="U284" s="552"/>
      <c r="V284" s="552"/>
      <c r="W284" s="552"/>
      <c r="X284" s="552"/>
      <c r="Y284" s="552"/>
      <c r="Z284" s="552"/>
      <c r="AA284" s="552"/>
      <c r="AB284" s="552"/>
      <c r="AC284" s="552"/>
      <c r="AD284" s="552"/>
      <c r="AE284" s="552"/>
      <c r="AF284" s="552"/>
    </row>
    <row r="285" spans="1:32" s="550" customFormat="1" ht="17.25" customHeight="1" x14ac:dyDescent="0.25">
      <c r="A285" s="919">
        <f>A283+1</f>
        <v>184</v>
      </c>
      <c r="B285" s="1324"/>
      <c r="C285" s="758"/>
      <c r="D285" s="759" t="s">
        <v>998</v>
      </c>
      <c r="E285" s="760" t="s">
        <v>225</v>
      </c>
      <c r="F285" s="761"/>
      <c r="G285" s="762">
        <f t="shared" ref="G285:G349" si="46">ROUND(K285+K285*80%,-2)</f>
        <v>1800</v>
      </c>
      <c r="H285" s="1317" t="s">
        <v>222</v>
      </c>
      <c r="I285" s="552"/>
      <c r="J285" s="552"/>
      <c r="K285" s="725">
        <v>1010</v>
      </c>
      <c r="L285" s="552"/>
      <c r="M285" s="552"/>
      <c r="N285" s="552"/>
      <c r="O285" s="552"/>
      <c r="P285" s="552"/>
      <c r="Q285" s="552"/>
      <c r="R285" s="552"/>
      <c r="S285" s="552"/>
      <c r="T285" s="552"/>
      <c r="U285" s="552"/>
      <c r="V285" s="552"/>
      <c r="W285" s="552"/>
      <c r="X285" s="552"/>
      <c r="Y285" s="552"/>
      <c r="Z285" s="552"/>
      <c r="AA285" s="552"/>
      <c r="AB285" s="552"/>
      <c r="AC285" s="552"/>
      <c r="AD285" s="552"/>
      <c r="AE285" s="552"/>
      <c r="AF285" s="552"/>
    </row>
    <row r="286" spans="1:32" s="550" customFormat="1" x14ac:dyDescent="0.25">
      <c r="A286" s="920">
        <f t="shared" ref="A286:A289" si="47">A285+1</f>
        <v>185</v>
      </c>
      <c r="B286" s="1325"/>
      <c r="C286" s="763"/>
      <c r="D286" s="764" t="s">
        <v>999</v>
      </c>
      <c r="E286" s="765" t="s">
        <v>225</v>
      </c>
      <c r="F286" s="670"/>
      <c r="G286" s="766">
        <f t="shared" si="46"/>
        <v>1800</v>
      </c>
      <c r="H286" s="1318"/>
      <c r="I286" s="552"/>
      <c r="J286" s="552"/>
      <c r="K286" s="725">
        <v>1010</v>
      </c>
      <c r="L286" s="552"/>
      <c r="M286" s="552"/>
      <c r="N286" s="552"/>
      <c r="O286" s="552"/>
      <c r="P286" s="552"/>
      <c r="Q286" s="552"/>
      <c r="R286" s="552"/>
      <c r="S286" s="552"/>
      <c r="T286" s="552"/>
      <c r="U286" s="552"/>
      <c r="V286" s="552"/>
      <c r="W286" s="552"/>
      <c r="X286" s="552"/>
      <c r="Y286" s="552"/>
      <c r="Z286" s="552"/>
      <c r="AA286" s="552"/>
      <c r="AB286" s="552"/>
      <c r="AC286" s="552"/>
      <c r="AD286" s="552"/>
      <c r="AE286" s="552"/>
      <c r="AF286" s="552"/>
    </row>
    <row r="287" spans="1:32" s="550" customFormat="1" x14ac:dyDescent="0.25">
      <c r="A287" s="920">
        <f t="shared" si="47"/>
        <v>186</v>
      </c>
      <c r="B287" s="1325"/>
      <c r="C287" s="763"/>
      <c r="D287" s="764" t="s">
        <v>1000</v>
      </c>
      <c r="E287" s="765" t="s">
        <v>225</v>
      </c>
      <c r="F287" s="670"/>
      <c r="G287" s="766">
        <f t="shared" si="46"/>
        <v>1800</v>
      </c>
      <c r="H287" s="1318"/>
      <c r="I287" s="552"/>
      <c r="J287" s="552"/>
      <c r="K287" s="725">
        <v>1010</v>
      </c>
      <c r="L287" s="552"/>
      <c r="M287" s="552"/>
      <c r="N287" s="552"/>
      <c r="O287" s="552"/>
      <c r="P287" s="552"/>
      <c r="Q287" s="552"/>
      <c r="R287" s="552"/>
      <c r="S287" s="552"/>
      <c r="T287" s="552"/>
      <c r="U287" s="552"/>
      <c r="V287" s="552"/>
      <c r="W287" s="552"/>
      <c r="X287" s="552"/>
      <c r="Y287" s="552"/>
      <c r="Z287" s="552"/>
      <c r="AA287" s="552"/>
      <c r="AB287" s="552"/>
      <c r="AC287" s="552"/>
      <c r="AD287" s="552"/>
      <c r="AE287" s="552"/>
      <c r="AF287" s="552"/>
    </row>
    <row r="288" spans="1:32" s="550" customFormat="1" x14ac:dyDescent="0.25">
      <c r="A288" s="920">
        <f t="shared" si="47"/>
        <v>187</v>
      </c>
      <c r="B288" s="1325"/>
      <c r="C288" s="763"/>
      <c r="D288" s="764" t="s">
        <v>1001</v>
      </c>
      <c r="E288" s="765" t="s">
        <v>225</v>
      </c>
      <c r="F288" s="670"/>
      <c r="G288" s="766">
        <f t="shared" si="46"/>
        <v>1800</v>
      </c>
      <c r="H288" s="1318"/>
      <c r="I288" s="552"/>
      <c r="J288" s="552"/>
      <c r="K288" s="725">
        <v>1010</v>
      </c>
      <c r="L288" s="552"/>
      <c r="M288" s="552"/>
      <c r="N288" s="552"/>
      <c r="O288" s="552"/>
      <c r="P288" s="552"/>
      <c r="Q288" s="552"/>
      <c r="R288" s="552"/>
      <c r="S288" s="552"/>
      <c r="T288" s="552"/>
      <c r="U288" s="552"/>
      <c r="V288" s="552"/>
      <c r="W288" s="552"/>
      <c r="X288" s="552"/>
      <c r="Y288" s="552"/>
      <c r="Z288" s="552"/>
      <c r="AA288" s="552"/>
      <c r="AB288" s="552"/>
      <c r="AC288" s="552"/>
      <c r="AD288" s="552"/>
      <c r="AE288" s="552"/>
      <c r="AF288" s="552"/>
    </row>
    <row r="289" spans="1:32" s="550" customFormat="1" x14ac:dyDescent="0.25">
      <c r="A289" s="920">
        <f t="shared" si="47"/>
        <v>188</v>
      </c>
      <c r="B289" s="1325"/>
      <c r="C289" s="763"/>
      <c r="D289" s="764" t="s">
        <v>1002</v>
      </c>
      <c r="E289" s="765" t="s">
        <v>225</v>
      </c>
      <c r="F289" s="670"/>
      <c r="G289" s="766">
        <f t="shared" si="46"/>
        <v>1800</v>
      </c>
      <c r="H289" s="1318"/>
      <c r="I289" s="552"/>
      <c r="J289" s="552"/>
      <c r="K289" s="725">
        <v>1010</v>
      </c>
      <c r="L289" s="552"/>
      <c r="M289" s="552"/>
      <c r="N289" s="552"/>
      <c r="O289" s="552"/>
      <c r="P289" s="552"/>
      <c r="Q289" s="552"/>
      <c r="R289" s="552"/>
      <c r="S289" s="552"/>
      <c r="T289" s="552"/>
      <c r="U289" s="552"/>
      <c r="V289" s="552"/>
      <c r="W289" s="552"/>
      <c r="X289" s="552"/>
      <c r="Y289" s="552"/>
      <c r="Z289" s="552"/>
      <c r="AA289" s="552"/>
      <c r="AB289" s="552"/>
      <c r="AC289" s="552"/>
      <c r="AD289" s="552"/>
      <c r="AE289" s="552"/>
      <c r="AF289" s="552"/>
    </row>
    <row r="290" spans="1:32" s="550" customFormat="1" x14ac:dyDescent="0.25">
      <c r="A290" s="921"/>
      <c r="B290" s="1326"/>
      <c r="C290" s="767"/>
      <c r="D290" s="768" t="s">
        <v>1003</v>
      </c>
      <c r="E290" s="769" t="s">
        <v>225</v>
      </c>
      <c r="F290" s="669"/>
      <c r="G290" s="766">
        <f t="shared" si="46"/>
        <v>1800</v>
      </c>
      <c r="H290" s="1321"/>
      <c r="I290" s="552"/>
      <c r="J290" s="552"/>
      <c r="K290" s="725">
        <v>1010</v>
      </c>
      <c r="L290" s="552"/>
      <c r="M290" s="552"/>
      <c r="N290" s="552"/>
      <c r="O290" s="552"/>
      <c r="P290" s="552"/>
      <c r="Q290" s="552"/>
      <c r="R290" s="552"/>
      <c r="S290" s="552"/>
      <c r="T290" s="552"/>
      <c r="U290" s="552"/>
      <c r="V290" s="552"/>
      <c r="W290" s="552"/>
      <c r="X290" s="552"/>
      <c r="Y290" s="552"/>
      <c r="Z290" s="552"/>
      <c r="AA290" s="552"/>
      <c r="AB290" s="552"/>
      <c r="AC290" s="552"/>
      <c r="AD290" s="552"/>
      <c r="AE290" s="552"/>
      <c r="AF290" s="552"/>
    </row>
    <row r="291" spans="1:32" s="550" customFormat="1" ht="15.75" thickBot="1" x14ac:dyDescent="0.3">
      <c r="A291" s="922">
        <f>A289+1</f>
        <v>189</v>
      </c>
      <c r="B291" s="1326"/>
      <c r="C291" s="767"/>
      <c r="D291" s="770" t="s">
        <v>1237</v>
      </c>
      <c r="E291" s="771" t="s">
        <v>225</v>
      </c>
      <c r="F291" s="772"/>
      <c r="G291" s="766">
        <f t="shared" si="46"/>
        <v>1700</v>
      </c>
      <c r="H291" s="1321"/>
      <c r="I291" s="552"/>
      <c r="J291" s="552"/>
      <c r="K291" s="726">
        <v>940</v>
      </c>
      <c r="L291" s="552"/>
      <c r="M291" s="552"/>
      <c r="N291" s="552"/>
      <c r="O291" s="552"/>
      <c r="P291" s="552"/>
      <c r="Q291" s="552"/>
      <c r="R291" s="552"/>
      <c r="S291" s="552"/>
      <c r="T291" s="552"/>
      <c r="U291" s="552"/>
      <c r="V291" s="552"/>
      <c r="W291" s="552"/>
      <c r="X291" s="552"/>
      <c r="Y291" s="552"/>
      <c r="Z291" s="552"/>
      <c r="AA291" s="552"/>
      <c r="AB291" s="552"/>
      <c r="AC291" s="552"/>
      <c r="AD291" s="552"/>
      <c r="AE291" s="552"/>
      <c r="AF291" s="552"/>
    </row>
    <row r="292" spans="1:32" s="550" customFormat="1" x14ac:dyDescent="0.25">
      <c r="A292" s="923"/>
      <c r="B292" s="1324"/>
      <c r="C292" s="773"/>
      <c r="D292" s="774" t="s">
        <v>611</v>
      </c>
      <c r="E292" s="775"/>
      <c r="F292" s="761"/>
      <c r="G292" s="762"/>
      <c r="H292" s="1317" t="s">
        <v>222</v>
      </c>
      <c r="I292" s="552"/>
      <c r="J292" s="552"/>
      <c r="L292" s="552"/>
      <c r="M292" s="552"/>
      <c r="N292" s="552"/>
      <c r="O292" s="552"/>
      <c r="P292" s="552"/>
      <c r="Q292" s="552"/>
      <c r="R292" s="552"/>
      <c r="S292" s="552"/>
      <c r="T292" s="552"/>
      <c r="U292" s="552"/>
      <c r="V292" s="552"/>
      <c r="W292" s="552"/>
      <c r="X292" s="552"/>
      <c r="Y292" s="552"/>
      <c r="Z292" s="552"/>
      <c r="AA292" s="552"/>
      <c r="AB292" s="552"/>
      <c r="AC292" s="552"/>
      <c r="AD292" s="552"/>
      <c r="AE292" s="552"/>
      <c r="AF292" s="552"/>
    </row>
    <row r="293" spans="1:32" s="550" customFormat="1" x14ac:dyDescent="0.25">
      <c r="A293" s="920">
        <f>A291+1</f>
        <v>190</v>
      </c>
      <c r="B293" s="1325"/>
      <c r="C293" s="763" t="s">
        <v>612</v>
      </c>
      <c r="D293" s="776" t="s">
        <v>794</v>
      </c>
      <c r="E293" s="765" t="s">
        <v>225</v>
      </c>
      <c r="F293" s="670"/>
      <c r="G293" s="766">
        <f t="shared" si="46"/>
        <v>4200</v>
      </c>
      <c r="H293" s="1318"/>
      <c r="I293" s="552"/>
      <c r="J293" s="552"/>
      <c r="K293" s="727">
        <v>2310</v>
      </c>
      <c r="L293" s="552"/>
      <c r="M293" s="552"/>
      <c r="N293" s="552"/>
      <c r="O293" s="552"/>
      <c r="P293" s="552"/>
      <c r="Q293" s="552"/>
      <c r="R293" s="552"/>
      <c r="S293" s="552"/>
      <c r="T293" s="552"/>
      <c r="U293" s="552"/>
      <c r="V293" s="552"/>
      <c r="W293" s="552"/>
      <c r="X293" s="552"/>
      <c r="Y293" s="552"/>
      <c r="Z293" s="552"/>
      <c r="AA293" s="552"/>
      <c r="AB293" s="552"/>
      <c r="AC293" s="552"/>
      <c r="AD293" s="552"/>
      <c r="AE293" s="552"/>
      <c r="AF293" s="552"/>
    </row>
    <row r="294" spans="1:32" s="550" customFormat="1" x14ac:dyDescent="0.25">
      <c r="A294" s="920">
        <f t="shared" ref="A294:A295" si="48">A293+1</f>
        <v>191</v>
      </c>
      <c r="B294" s="1325"/>
      <c r="C294" s="763" t="s">
        <v>614</v>
      </c>
      <c r="D294" s="776" t="s">
        <v>795</v>
      </c>
      <c r="E294" s="765" t="s">
        <v>225</v>
      </c>
      <c r="F294" s="670"/>
      <c r="G294" s="766">
        <f t="shared" si="46"/>
        <v>4800</v>
      </c>
      <c r="H294" s="1318"/>
      <c r="I294" s="552"/>
      <c r="J294" s="552"/>
      <c r="K294" s="727">
        <v>2690</v>
      </c>
      <c r="L294" s="552"/>
      <c r="M294" s="552"/>
      <c r="N294" s="552"/>
      <c r="O294" s="552"/>
      <c r="P294" s="552"/>
      <c r="Q294" s="552"/>
      <c r="R294" s="552"/>
      <c r="S294" s="552"/>
      <c r="T294" s="552"/>
      <c r="U294" s="552"/>
      <c r="V294" s="552"/>
      <c r="W294" s="552"/>
      <c r="X294" s="552"/>
      <c r="Y294" s="552"/>
      <c r="Z294" s="552"/>
      <c r="AA294" s="552"/>
      <c r="AB294" s="552"/>
      <c r="AC294" s="552"/>
      <c r="AD294" s="552"/>
      <c r="AE294" s="552"/>
      <c r="AF294" s="552"/>
    </row>
    <row r="295" spans="1:32" s="550" customFormat="1" ht="25.5" x14ac:dyDescent="0.25">
      <c r="A295" s="924">
        <f t="shared" si="48"/>
        <v>192</v>
      </c>
      <c r="B295" s="1327"/>
      <c r="C295" s="777" t="s">
        <v>616</v>
      </c>
      <c r="D295" s="778" t="s">
        <v>796</v>
      </c>
      <c r="E295" s="779" t="s">
        <v>225</v>
      </c>
      <c r="F295" s="780"/>
      <c r="G295" s="781">
        <f t="shared" si="46"/>
        <v>4200</v>
      </c>
      <c r="H295" s="1319"/>
      <c r="I295" s="552"/>
      <c r="J295" s="552"/>
      <c r="K295" s="728">
        <v>2310</v>
      </c>
      <c r="L295" s="552"/>
      <c r="M295" s="552"/>
      <c r="N295" s="552"/>
      <c r="O295" s="552"/>
      <c r="P295" s="552"/>
      <c r="Q295" s="552"/>
      <c r="R295" s="552"/>
      <c r="S295" s="552"/>
      <c r="T295" s="552"/>
      <c r="U295" s="552"/>
      <c r="V295" s="552"/>
      <c r="W295" s="552"/>
      <c r="X295" s="552"/>
      <c r="Y295" s="552"/>
      <c r="Z295" s="552"/>
      <c r="AA295" s="552"/>
      <c r="AB295" s="552"/>
      <c r="AC295" s="552"/>
      <c r="AD295" s="552"/>
      <c r="AE295" s="552"/>
      <c r="AF295" s="552"/>
    </row>
    <row r="296" spans="1:32" s="550" customFormat="1" ht="19.5" customHeight="1" x14ac:dyDescent="0.25">
      <c r="A296" s="1257" t="s">
        <v>618</v>
      </c>
      <c r="B296" s="1258"/>
      <c r="C296" s="1258"/>
      <c r="D296" s="1258"/>
      <c r="E296" s="1258"/>
      <c r="F296" s="1258"/>
      <c r="G296" s="1258"/>
      <c r="H296" s="1259"/>
      <c r="I296" s="552"/>
      <c r="J296" s="552"/>
      <c r="K296" s="552"/>
      <c r="L296" s="552"/>
      <c r="M296" s="552"/>
      <c r="N296" s="552"/>
      <c r="O296" s="552"/>
      <c r="P296" s="552"/>
      <c r="Q296" s="552"/>
      <c r="R296" s="552"/>
      <c r="S296" s="552"/>
      <c r="T296" s="552"/>
      <c r="U296" s="552"/>
      <c r="V296" s="552"/>
      <c r="W296" s="552"/>
      <c r="X296" s="552"/>
      <c r="Y296" s="552"/>
      <c r="Z296" s="552"/>
      <c r="AA296" s="552"/>
      <c r="AB296" s="552"/>
      <c r="AC296" s="552"/>
      <c r="AD296" s="552"/>
      <c r="AE296" s="552"/>
      <c r="AF296" s="552"/>
    </row>
    <row r="297" spans="1:32" x14ac:dyDescent="0.25">
      <c r="A297" s="925"/>
      <c r="B297" s="926"/>
      <c r="C297" s="927"/>
      <c r="D297" s="774" t="s">
        <v>658</v>
      </c>
      <c r="E297" s="928"/>
      <c r="F297" s="761"/>
      <c r="G297" s="928"/>
      <c r="H297" s="1317" t="s">
        <v>620</v>
      </c>
      <c r="K297" s="556"/>
    </row>
    <row r="298" spans="1:32" x14ac:dyDescent="0.25">
      <c r="A298" s="929">
        <f>A295+1</f>
        <v>193</v>
      </c>
      <c r="B298" s="1325"/>
      <c r="C298" s="763" t="s">
        <v>659</v>
      </c>
      <c r="D298" s="765" t="s">
        <v>660</v>
      </c>
      <c r="E298" s="765"/>
      <c r="F298" s="930" t="s">
        <v>57</v>
      </c>
      <c r="G298" s="668">
        <f t="shared" si="46"/>
        <v>1200</v>
      </c>
      <c r="H298" s="1318"/>
      <c r="K298" s="557">
        <v>645</v>
      </c>
    </row>
    <row r="299" spans="1:32" x14ac:dyDescent="0.25">
      <c r="A299" s="929">
        <f t="shared" ref="A299:A310" si="49">A298+1</f>
        <v>194</v>
      </c>
      <c r="B299" s="1325"/>
      <c r="C299" s="931" t="s">
        <v>661</v>
      </c>
      <c r="D299" s="932" t="s">
        <v>662</v>
      </c>
      <c r="E299" s="932"/>
      <c r="F299" s="933" t="s">
        <v>57</v>
      </c>
      <c r="G299" s="934">
        <f t="shared" si="46"/>
        <v>1100</v>
      </c>
      <c r="H299" s="1318"/>
      <c r="K299" s="557">
        <v>600</v>
      </c>
    </row>
    <row r="300" spans="1:32" ht="28.5" customHeight="1" x14ac:dyDescent="0.25">
      <c r="A300" s="929">
        <f>A299+1</f>
        <v>195</v>
      </c>
      <c r="B300" s="1325"/>
      <c r="C300" s="763" t="s">
        <v>663</v>
      </c>
      <c r="D300" s="765" t="s">
        <v>664</v>
      </c>
      <c r="E300" s="765"/>
      <c r="F300" s="930" t="s">
        <v>57</v>
      </c>
      <c r="G300" s="668">
        <f t="shared" si="46"/>
        <v>1200</v>
      </c>
      <c r="H300" s="1318"/>
      <c r="K300" s="557">
        <v>690</v>
      </c>
    </row>
    <row r="301" spans="1:32" ht="25.5" x14ac:dyDescent="0.25">
      <c r="A301" s="929">
        <f t="shared" si="49"/>
        <v>196</v>
      </c>
      <c r="B301" s="1325"/>
      <c r="C301" s="763" t="s">
        <v>667</v>
      </c>
      <c r="D301" s="765" t="s">
        <v>668</v>
      </c>
      <c r="E301" s="765"/>
      <c r="F301" s="930" t="s">
        <v>57</v>
      </c>
      <c r="G301" s="668">
        <f t="shared" si="46"/>
        <v>1200</v>
      </c>
      <c r="H301" s="1318"/>
      <c r="K301" s="557">
        <v>690</v>
      </c>
    </row>
    <row r="302" spans="1:32" ht="30" customHeight="1" x14ac:dyDescent="0.25">
      <c r="A302" s="929">
        <f t="shared" si="49"/>
        <v>197</v>
      </c>
      <c r="B302" s="1325"/>
      <c r="C302" s="763" t="s">
        <v>665</v>
      </c>
      <c r="D302" s="765" t="s">
        <v>666</v>
      </c>
      <c r="E302" s="765"/>
      <c r="F302" s="930" t="s">
        <v>57</v>
      </c>
      <c r="G302" s="668">
        <f t="shared" si="46"/>
        <v>1200</v>
      </c>
      <c r="H302" s="1318"/>
      <c r="K302" s="557">
        <v>690</v>
      </c>
    </row>
    <row r="303" spans="1:32" x14ac:dyDescent="0.25">
      <c r="A303" s="929">
        <f t="shared" si="49"/>
        <v>198</v>
      </c>
      <c r="B303" s="1325"/>
      <c r="C303" s="763" t="s">
        <v>1004</v>
      </c>
      <c r="D303" s="765" t="s">
        <v>1005</v>
      </c>
      <c r="E303" s="765"/>
      <c r="F303" s="930" t="s">
        <v>57</v>
      </c>
      <c r="G303" s="668">
        <f t="shared" si="46"/>
        <v>1200</v>
      </c>
      <c r="H303" s="1318"/>
      <c r="K303" s="557">
        <v>690</v>
      </c>
    </row>
    <row r="304" spans="1:32" ht="27.75" customHeight="1" x14ac:dyDescent="0.25">
      <c r="A304" s="929">
        <f t="shared" si="49"/>
        <v>199</v>
      </c>
      <c r="B304" s="1325"/>
      <c r="C304" s="763" t="s">
        <v>669</v>
      </c>
      <c r="D304" s="765" t="s">
        <v>800</v>
      </c>
      <c r="E304" s="935"/>
      <c r="F304" s="930" t="s">
        <v>57</v>
      </c>
      <c r="G304" s="668">
        <f t="shared" si="46"/>
        <v>1600</v>
      </c>
      <c r="H304" s="1318"/>
      <c r="K304" s="558">
        <v>900</v>
      </c>
    </row>
    <row r="305" spans="1:11" x14ac:dyDescent="0.25">
      <c r="A305" s="929">
        <f t="shared" si="49"/>
        <v>200</v>
      </c>
      <c r="B305" s="1325"/>
      <c r="C305" s="931" t="s">
        <v>671</v>
      </c>
      <c r="D305" s="932" t="s">
        <v>801</v>
      </c>
      <c r="E305" s="936"/>
      <c r="F305" s="933" t="s">
        <v>57</v>
      </c>
      <c r="G305" s="934">
        <f t="shared" si="46"/>
        <v>1400</v>
      </c>
      <c r="H305" s="1318"/>
      <c r="K305" s="558">
        <v>800</v>
      </c>
    </row>
    <row r="306" spans="1:11" ht="28.5" customHeight="1" x14ac:dyDescent="0.25">
      <c r="A306" s="929">
        <f t="shared" si="49"/>
        <v>201</v>
      </c>
      <c r="B306" s="1325"/>
      <c r="C306" s="931" t="s">
        <v>1006</v>
      </c>
      <c r="D306" s="932" t="s">
        <v>1007</v>
      </c>
      <c r="E306" s="932"/>
      <c r="F306" s="933" t="s">
        <v>57</v>
      </c>
      <c r="G306" s="934">
        <f t="shared" si="46"/>
        <v>1400</v>
      </c>
      <c r="H306" s="1318"/>
      <c r="K306" s="558">
        <v>800</v>
      </c>
    </row>
    <row r="307" spans="1:11" x14ac:dyDescent="0.25">
      <c r="A307" s="929">
        <f t="shared" si="49"/>
        <v>202</v>
      </c>
      <c r="B307" s="1325"/>
      <c r="C307" s="931" t="s">
        <v>1008</v>
      </c>
      <c r="D307" s="932" t="s">
        <v>1009</v>
      </c>
      <c r="E307" s="932"/>
      <c r="F307" s="933" t="s">
        <v>57</v>
      </c>
      <c r="G307" s="934">
        <f t="shared" si="46"/>
        <v>1400</v>
      </c>
      <c r="H307" s="1318"/>
      <c r="K307" s="558">
        <v>800</v>
      </c>
    </row>
    <row r="308" spans="1:11" ht="25.5" x14ac:dyDescent="0.25">
      <c r="A308" s="929">
        <f t="shared" si="49"/>
        <v>203</v>
      </c>
      <c r="B308" s="1325"/>
      <c r="C308" s="931" t="s">
        <v>1010</v>
      </c>
      <c r="D308" s="932" t="s">
        <v>1011</v>
      </c>
      <c r="E308" s="932"/>
      <c r="F308" s="933" t="s">
        <v>57</v>
      </c>
      <c r="G308" s="934" t="s">
        <v>57</v>
      </c>
      <c r="H308" s="1318"/>
      <c r="K308" s="558" t="s">
        <v>57</v>
      </c>
    </row>
    <row r="309" spans="1:11" ht="25.5" x14ac:dyDescent="0.25">
      <c r="A309" s="929">
        <f t="shared" si="49"/>
        <v>204</v>
      </c>
      <c r="B309" s="1325"/>
      <c r="C309" s="931" t="s">
        <v>673</v>
      </c>
      <c r="D309" s="932" t="s">
        <v>674</v>
      </c>
      <c r="E309" s="932"/>
      <c r="F309" s="937" t="s">
        <v>57</v>
      </c>
      <c r="G309" s="934">
        <f t="shared" si="46"/>
        <v>1400</v>
      </c>
      <c r="H309" s="1318"/>
      <c r="K309" s="558">
        <v>800</v>
      </c>
    </row>
    <row r="310" spans="1:11" x14ac:dyDescent="0.25">
      <c r="A310" s="924">
        <f t="shared" si="49"/>
        <v>205</v>
      </c>
      <c r="B310" s="1327"/>
      <c r="C310" s="938" t="s">
        <v>675</v>
      </c>
      <c r="D310" s="939" t="s">
        <v>676</v>
      </c>
      <c r="E310" s="939"/>
      <c r="F310" s="940" t="s">
        <v>57</v>
      </c>
      <c r="G310" s="941">
        <f t="shared" si="46"/>
        <v>1400</v>
      </c>
      <c r="H310" s="1319"/>
      <c r="K310" s="559">
        <v>800</v>
      </c>
    </row>
    <row r="311" spans="1:11" x14ac:dyDescent="0.25">
      <c r="A311" s="905"/>
      <c r="B311" s="876"/>
      <c r="C311" s="910"/>
      <c r="D311" s="887" t="s">
        <v>677</v>
      </c>
      <c r="E311" s="876"/>
      <c r="F311" s="822"/>
      <c r="G311" s="942"/>
      <c r="H311" s="1320" t="s">
        <v>620</v>
      </c>
      <c r="K311" s="533"/>
    </row>
    <row r="312" spans="1:11" ht="30.75" customHeight="1" x14ac:dyDescent="0.25">
      <c r="A312" s="907">
        <f>A310+1</f>
        <v>206</v>
      </c>
      <c r="B312" s="1309"/>
      <c r="C312" s="763" t="s">
        <v>678</v>
      </c>
      <c r="D312" s="765" t="s">
        <v>1012</v>
      </c>
      <c r="E312" s="765"/>
      <c r="F312" s="670"/>
      <c r="G312" s="668">
        <f t="shared" si="46"/>
        <v>1200</v>
      </c>
      <c r="H312" s="1318"/>
      <c r="K312" s="557">
        <v>645</v>
      </c>
    </row>
    <row r="313" spans="1:11" x14ac:dyDescent="0.25">
      <c r="A313" s="907">
        <f t="shared" ref="A313:A322" si="50">A312+1</f>
        <v>207</v>
      </c>
      <c r="B313" s="1309"/>
      <c r="C313" s="931" t="s">
        <v>680</v>
      </c>
      <c r="D313" s="932" t="s">
        <v>1013</v>
      </c>
      <c r="E313" s="932"/>
      <c r="F313" s="943"/>
      <c r="G313" s="934">
        <f t="shared" si="46"/>
        <v>1100</v>
      </c>
      <c r="H313" s="1318"/>
      <c r="K313" s="557">
        <v>600</v>
      </c>
    </row>
    <row r="314" spans="1:11" ht="25.5" x14ac:dyDescent="0.25">
      <c r="A314" s="944">
        <f t="shared" si="50"/>
        <v>208</v>
      </c>
      <c r="B314" s="1309"/>
      <c r="C314" s="763" t="s">
        <v>682</v>
      </c>
      <c r="D314" s="765" t="s">
        <v>1014</v>
      </c>
      <c r="E314" s="765"/>
      <c r="F314" s="670"/>
      <c r="G314" s="668">
        <f t="shared" si="46"/>
        <v>1200</v>
      </c>
      <c r="H314" s="1318"/>
      <c r="K314" s="557">
        <v>690</v>
      </c>
    </row>
    <row r="315" spans="1:11" ht="25.5" x14ac:dyDescent="0.25">
      <c r="A315" s="907">
        <f t="shared" si="50"/>
        <v>209</v>
      </c>
      <c r="B315" s="1309"/>
      <c r="C315" s="763" t="s">
        <v>686</v>
      </c>
      <c r="D315" s="765" t="s">
        <v>1015</v>
      </c>
      <c r="E315" s="765"/>
      <c r="F315" s="670"/>
      <c r="G315" s="668">
        <f t="shared" si="46"/>
        <v>1200</v>
      </c>
      <c r="H315" s="1318"/>
      <c r="K315" s="557">
        <v>690</v>
      </c>
    </row>
    <row r="316" spans="1:11" ht="25.5" x14ac:dyDescent="0.25">
      <c r="A316" s="907">
        <f t="shared" si="50"/>
        <v>210</v>
      </c>
      <c r="B316" s="1309"/>
      <c r="C316" s="763" t="s">
        <v>684</v>
      </c>
      <c r="D316" s="765" t="s">
        <v>1016</v>
      </c>
      <c r="E316" s="765"/>
      <c r="F316" s="670"/>
      <c r="G316" s="668">
        <f t="shared" si="46"/>
        <v>1200</v>
      </c>
      <c r="H316" s="1318"/>
      <c r="K316" s="557">
        <v>690</v>
      </c>
    </row>
    <row r="317" spans="1:11" x14ac:dyDescent="0.25">
      <c r="A317" s="907">
        <f t="shared" si="50"/>
        <v>211</v>
      </c>
      <c r="B317" s="1309"/>
      <c r="C317" s="763" t="s">
        <v>1017</v>
      </c>
      <c r="D317" s="765" t="s">
        <v>1018</v>
      </c>
      <c r="E317" s="765"/>
      <c r="F317" s="670"/>
      <c r="G317" s="668">
        <f t="shared" si="46"/>
        <v>1200</v>
      </c>
      <c r="H317" s="1318"/>
      <c r="K317" s="557">
        <v>690</v>
      </c>
    </row>
    <row r="318" spans="1:11" ht="25.5" x14ac:dyDescent="0.25">
      <c r="A318" s="907">
        <f t="shared" si="50"/>
        <v>212</v>
      </c>
      <c r="B318" s="1309"/>
      <c r="C318" s="763" t="s">
        <v>688</v>
      </c>
      <c r="D318" s="765" t="s">
        <v>1019</v>
      </c>
      <c r="E318" s="935"/>
      <c r="F318" s="670"/>
      <c r="G318" s="668">
        <f t="shared" si="46"/>
        <v>1600</v>
      </c>
      <c r="H318" s="1318"/>
      <c r="K318" s="558">
        <v>900</v>
      </c>
    </row>
    <row r="319" spans="1:11" ht="27.75" customHeight="1" x14ac:dyDescent="0.25">
      <c r="A319" s="907">
        <f t="shared" si="50"/>
        <v>213</v>
      </c>
      <c r="B319" s="1309"/>
      <c r="C319" s="763" t="s">
        <v>690</v>
      </c>
      <c r="D319" s="765" t="s">
        <v>1020</v>
      </c>
      <c r="E319" s="935"/>
      <c r="F319" s="670"/>
      <c r="G319" s="668">
        <f t="shared" si="46"/>
        <v>1600</v>
      </c>
      <c r="H319" s="1318"/>
      <c r="K319" s="558">
        <v>900</v>
      </c>
    </row>
    <row r="320" spans="1:11" ht="25.5" x14ac:dyDescent="0.25">
      <c r="A320" s="907">
        <f t="shared" si="50"/>
        <v>214</v>
      </c>
      <c r="B320" s="1309"/>
      <c r="C320" s="932" t="s">
        <v>1021</v>
      </c>
      <c r="D320" s="932" t="s">
        <v>1022</v>
      </c>
      <c r="E320" s="932"/>
      <c r="F320" s="943"/>
      <c r="G320" s="934">
        <f t="shared" si="46"/>
        <v>1400</v>
      </c>
      <c r="H320" s="1318"/>
      <c r="K320" s="558">
        <v>800</v>
      </c>
    </row>
    <row r="321" spans="1:11" ht="25.5" x14ac:dyDescent="0.25">
      <c r="A321" s="944">
        <f t="shared" si="50"/>
        <v>215</v>
      </c>
      <c r="B321" s="1309"/>
      <c r="C321" s="763" t="s">
        <v>1023</v>
      </c>
      <c r="D321" s="765" t="s">
        <v>1024</v>
      </c>
      <c r="E321" s="765"/>
      <c r="F321" s="670"/>
      <c r="G321" s="668">
        <f t="shared" si="46"/>
        <v>1600</v>
      </c>
      <c r="H321" s="1318"/>
      <c r="K321" s="558">
        <v>900</v>
      </c>
    </row>
    <row r="322" spans="1:11" ht="25.5" x14ac:dyDescent="0.25">
      <c r="A322" s="944">
        <f t="shared" si="50"/>
        <v>216</v>
      </c>
      <c r="B322" s="1309"/>
      <c r="C322" s="931" t="s">
        <v>1025</v>
      </c>
      <c r="D322" s="932" t="s">
        <v>1026</v>
      </c>
      <c r="E322" s="932"/>
      <c r="F322" s="943"/>
      <c r="G322" s="934" t="s">
        <v>57</v>
      </c>
      <c r="H322" s="1318"/>
      <c r="K322" s="558" t="s">
        <v>57</v>
      </c>
    </row>
    <row r="323" spans="1:11" ht="25.5" x14ac:dyDescent="0.25">
      <c r="A323" s="907">
        <f>A319+1</f>
        <v>214</v>
      </c>
      <c r="B323" s="1309"/>
      <c r="C323" s="931" t="s">
        <v>692</v>
      </c>
      <c r="D323" s="932" t="s">
        <v>1027</v>
      </c>
      <c r="E323" s="932"/>
      <c r="F323" s="943"/>
      <c r="G323" s="934">
        <f t="shared" si="46"/>
        <v>1400</v>
      </c>
      <c r="H323" s="1318"/>
      <c r="K323" s="558">
        <v>800</v>
      </c>
    </row>
    <row r="324" spans="1:11" ht="25.5" x14ac:dyDescent="0.25">
      <c r="A324" s="908">
        <f>A323+1</f>
        <v>215</v>
      </c>
      <c r="B324" s="1310"/>
      <c r="C324" s="777" t="s">
        <v>694</v>
      </c>
      <c r="D324" s="779" t="s">
        <v>1028</v>
      </c>
      <c r="E324" s="779"/>
      <c r="F324" s="780"/>
      <c r="G324" s="945">
        <f t="shared" si="46"/>
        <v>1600</v>
      </c>
      <c r="H324" s="1319"/>
      <c r="K324" s="559">
        <v>900</v>
      </c>
    </row>
    <row r="325" spans="1:11" x14ac:dyDescent="0.25">
      <c r="A325" s="946"/>
      <c r="B325" s="947"/>
      <c r="C325" s="773"/>
      <c r="D325" s="774" t="s">
        <v>619</v>
      </c>
      <c r="E325" s="775"/>
      <c r="F325" s="761"/>
      <c r="G325" s="928"/>
      <c r="H325" s="1328" t="s">
        <v>620</v>
      </c>
      <c r="K325" s="533"/>
    </row>
    <row r="326" spans="1:11" x14ac:dyDescent="0.25">
      <c r="A326" s="920">
        <f>A324+1</f>
        <v>216</v>
      </c>
      <c r="B326" s="1325"/>
      <c r="C326" s="763" t="s">
        <v>621</v>
      </c>
      <c r="D326" s="765" t="s">
        <v>622</v>
      </c>
      <c r="E326" s="765"/>
      <c r="F326" s="670"/>
      <c r="G326" s="668">
        <f t="shared" si="46"/>
        <v>900</v>
      </c>
      <c r="H326" s="1329"/>
      <c r="K326" s="558">
        <v>510</v>
      </c>
    </row>
    <row r="327" spans="1:11" x14ac:dyDescent="0.25">
      <c r="A327" s="920">
        <f t="shared" ref="A327:A338" si="51">A326+1</f>
        <v>217</v>
      </c>
      <c r="B327" s="1325"/>
      <c r="C327" s="931" t="s">
        <v>623</v>
      </c>
      <c r="D327" s="932" t="s">
        <v>624</v>
      </c>
      <c r="E327" s="932"/>
      <c r="F327" s="943"/>
      <c r="G327" s="934">
        <f t="shared" si="46"/>
        <v>800</v>
      </c>
      <c r="H327" s="1329"/>
      <c r="K327" s="558">
        <v>460</v>
      </c>
    </row>
    <row r="328" spans="1:11" ht="25.5" x14ac:dyDescent="0.25">
      <c r="A328" s="920">
        <f t="shared" si="51"/>
        <v>218</v>
      </c>
      <c r="B328" s="1325"/>
      <c r="C328" s="763" t="s">
        <v>629</v>
      </c>
      <c r="D328" s="765" t="s">
        <v>630</v>
      </c>
      <c r="E328" s="765"/>
      <c r="F328" s="670"/>
      <c r="G328" s="668">
        <f t="shared" si="46"/>
        <v>1000</v>
      </c>
      <c r="H328" s="1329"/>
      <c r="K328" s="558">
        <v>535</v>
      </c>
    </row>
    <row r="329" spans="1:11" ht="25.5" x14ac:dyDescent="0.25">
      <c r="A329" s="929">
        <f t="shared" si="51"/>
        <v>219</v>
      </c>
      <c r="B329" s="1325"/>
      <c r="C329" s="763" t="s">
        <v>625</v>
      </c>
      <c r="D329" s="765" t="s">
        <v>626</v>
      </c>
      <c r="E329" s="765"/>
      <c r="F329" s="670"/>
      <c r="G329" s="668">
        <f t="shared" si="46"/>
        <v>1000</v>
      </c>
      <c r="H329" s="1329"/>
      <c r="K329" s="558">
        <v>535</v>
      </c>
    </row>
    <row r="330" spans="1:11" ht="25.5" x14ac:dyDescent="0.25">
      <c r="A330" s="929">
        <f t="shared" si="51"/>
        <v>220</v>
      </c>
      <c r="B330" s="1325"/>
      <c r="C330" s="763" t="s">
        <v>627</v>
      </c>
      <c r="D330" s="765" t="s">
        <v>628</v>
      </c>
      <c r="E330" s="765"/>
      <c r="F330" s="670"/>
      <c r="G330" s="668">
        <f t="shared" si="46"/>
        <v>1000</v>
      </c>
      <c r="H330" s="1329"/>
      <c r="K330" s="558">
        <v>535</v>
      </c>
    </row>
    <row r="331" spans="1:11" x14ac:dyDescent="0.25">
      <c r="A331" s="929">
        <f t="shared" si="51"/>
        <v>221</v>
      </c>
      <c r="B331" s="1325"/>
      <c r="C331" s="763" t="s">
        <v>1029</v>
      </c>
      <c r="D331" s="765" t="s">
        <v>1030</v>
      </c>
      <c r="E331" s="765"/>
      <c r="F331" s="670"/>
      <c r="G331" s="668">
        <f t="shared" si="46"/>
        <v>1000</v>
      </c>
      <c r="H331" s="1329"/>
      <c r="K331" s="558">
        <v>535</v>
      </c>
    </row>
    <row r="332" spans="1:11" ht="25.5" x14ac:dyDescent="0.25">
      <c r="A332" s="929">
        <f t="shared" si="51"/>
        <v>222</v>
      </c>
      <c r="B332" s="1325"/>
      <c r="C332" s="931" t="s">
        <v>631</v>
      </c>
      <c r="D332" s="932" t="s">
        <v>632</v>
      </c>
      <c r="E332" s="932"/>
      <c r="F332" s="943"/>
      <c r="G332" s="934">
        <f t="shared" si="46"/>
        <v>1300</v>
      </c>
      <c r="H332" s="1329"/>
      <c r="K332" s="557">
        <v>720</v>
      </c>
    </row>
    <row r="333" spans="1:11" x14ac:dyDescent="0.25">
      <c r="A333" s="929">
        <f t="shared" si="51"/>
        <v>223</v>
      </c>
      <c r="B333" s="1325"/>
      <c r="C333" s="931" t="s">
        <v>633</v>
      </c>
      <c r="D333" s="932" t="s">
        <v>634</v>
      </c>
      <c r="E333" s="932"/>
      <c r="F333" s="943"/>
      <c r="G333" s="934">
        <f t="shared" si="46"/>
        <v>1300</v>
      </c>
      <c r="H333" s="1329"/>
      <c r="K333" s="557">
        <v>720</v>
      </c>
    </row>
    <row r="334" spans="1:11" ht="25.5" x14ac:dyDescent="0.25">
      <c r="A334" s="929">
        <f t="shared" si="51"/>
        <v>224</v>
      </c>
      <c r="B334" s="1325"/>
      <c r="C334" s="931" t="s">
        <v>1031</v>
      </c>
      <c r="D334" s="931" t="s">
        <v>1032</v>
      </c>
      <c r="E334" s="932"/>
      <c r="F334" s="943"/>
      <c r="G334" s="934">
        <f t="shared" si="46"/>
        <v>1300</v>
      </c>
      <c r="H334" s="1329"/>
      <c r="K334" s="557">
        <v>720</v>
      </c>
    </row>
    <row r="335" spans="1:11" ht="25.5" x14ac:dyDescent="0.25">
      <c r="A335" s="929">
        <f t="shared" si="51"/>
        <v>225</v>
      </c>
      <c r="B335" s="1325"/>
      <c r="C335" s="931" t="s">
        <v>1033</v>
      </c>
      <c r="D335" s="932" t="s">
        <v>1034</v>
      </c>
      <c r="E335" s="932"/>
      <c r="F335" s="943"/>
      <c r="G335" s="934">
        <f t="shared" si="46"/>
        <v>1300</v>
      </c>
      <c r="H335" s="1329"/>
      <c r="K335" s="557">
        <v>720</v>
      </c>
    </row>
    <row r="336" spans="1:11" ht="25.5" x14ac:dyDescent="0.25">
      <c r="A336" s="929">
        <f t="shared" si="51"/>
        <v>226</v>
      </c>
      <c r="B336" s="1325"/>
      <c r="C336" s="931" t="s">
        <v>1035</v>
      </c>
      <c r="D336" s="932" t="s">
        <v>1036</v>
      </c>
      <c r="E336" s="932"/>
      <c r="F336" s="943"/>
      <c r="G336" s="934" t="s">
        <v>57</v>
      </c>
      <c r="H336" s="1329"/>
      <c r="K336" s="557" t="s">
        <v>57</v>
      </c>
    </row>
    <row r="337" spans="1:11" ht="25.5" x14ac:dyDescent="0.25">
      <c r="A337" s="929">
        <f t="shared" si="51"/>
        <v>227</v>
      </c>
      <c r="B337" s="1325"/>
      <c r="C337" s="931" t="s">
        <v>635</v>
      </c>
      <c r="D337" s="932" t="s">
        <v>636</v>
      </c>
      <c r="E337" s="932"/>
      <c r="F337" s="943"/>
      <c r="G337" s="934">
        <f t="shared" si="46"/>
        <v>1300</v>
      </c>
      <c r="H337" s="1329"/>
      <c r="K337" s="557">
        <v>720</v>
      </c>
    </row>
    <row r="338" spans="1:11" ht="25.5" x14ac:dyDescent="0.25">
      <c r="A338" s="948">
        <f t="shared" si="51"/>
        <v>228</v>
      </c>
      <c r="B338" s="1327"/>
      <c r="C338" s="938" t="s">
        <v>637</v>
      </c>
      <c r="D338" s="939" t="s">
        <v>638</v>
      </c>
      <c r="E338" s="939"/>
      <c r="F338" s="949"/>
      <c r="G338" s="941">
        <f t="shared" si="46"/>
        <v>1300</v>
      </c>
      <c r="H338" s="1330"/>
      <c r="K338" s="560">
        <v>720</v>
      </c>
    </row>
    <row r="339" spans="1:11" x14ac:dyDescent="0.25">
      <c r="A339" s="950"/>
      <c r="B339" s="928"/>
      <c r="C339" s="927"/>
      <c r="D339" s="774" t="s">
        <v>639</v>
      </c>
      <c r="E339" s="928"/>
      <c r="F339" s="761"/>
      <c r="G339" s="928"/>
      <c r="H339" s="1331" t="s">
        <v>620</v>
      </c>
      <c r="K339" s="556"/>
    </row>
    <row r="340" spans="1:11" ht="25.5" x14ac:dyDescent="0.25">
      <c r="A340" s="944">
        <f>A338+1</f>
        <v>229</v>
      </c>
      <c r="B340" s="1334"/>
      <c r="C340" s="763" t="s">
        <v>640</v>
      </c>
      <c r="D340" s="765" t="s">
        <v>1037</v>
      </c>
      <c r="E340" s="765"/>
      <c r="F340" s="670"/>
      <c r="G340" s="668">
        <f t="shared" si="46"/>
        <v>900</v>
      </c>
      <c r="H340" s="1332"/>
      <c r="K340" s="558">
        <v>510</v>
      </c>
    </row>
    <row r="341" spans="1:11" ht="25.5" x14ac:dyDescent="0.25">
      <c r="A341" s="944">
        <f t="shared" ref="A341:A350" si="52">A340+1</f>
        <v>230</v>
      </c>
      <c r="B341" s="1334"/>
      <c r="C341" s="931" t="s">
        <v>642</v>
      </c>
      <c r="D341" s="932" t="s">
        <v>1038</v>
      </c>
      <c r="E341" s="932"/>
      <c r="F341" s="943"/>
      <c r="G341" s="934">
        <f t="shared" si="46"/>
        <v>800</v>
      </c>
      <c r="H341" s="1332"/>
      <c r="K341" s="558">
        <v>460</v>
      </c>
    </row>
    <row r="342" spans="1:11" ht="25.5" x14ac:dyDescent="0.25">
      <c r="A342" s="944">
        <f t="shared" si="52"/>
        <v>231</v>
      </c>
      <c r="B342" s="1334"/>
      <c r="C342" s="763" t="s">
        <v>644</v>
      </c>
      <c r="D342" s="765" t="s">
        <v>1039</v>
      </c>
      <c r="E342" s="765"/>
      <c r="F342" s="670"/>
      <c r="G342" s="668">
        <f t="shared" si="46"/>
        <v>1000</v>
      </c>
      <c r="H342" s="1332"/>
      <c r="K342" s="558">
        <v>535</v>
      </c>
    </row>
    <row r="343" spans="1:11" ht="25.5" x14ac:dyDescent="0.25">
      <c r="A343" s="944">
        <f t="shared" si="52"/>
        <v>232</v>
      </c>
      <c r="B343" s="1334"/>
      <c r="C343" s="763" t="s">
        <v>648</v>
      </c>
      <c r="D343" s="765" t="s">
        <v>1040</v>
      </c>
      <c r="E343" s="765"/>
      <c r="F343" s="670"/>
      <c r="G343" s="668">
        <f t="shared" si="46"/>
        <v>1000</v>
      </c>
      <c r="H343" s="1332"/>
      <c r="K343" s="558">
        <v>535</v>
      </c>
    </row>
    <row r="344" spans="1:11" ht="25.5" x14ac:dyDescent="0.25">
      <c r="A344" s="944">
        <f t="shared" si="52"/>
        <v>233</v>
      </c>
      <c r="B344" s="1334"/>
      <c r="C344" s="763" t="s">
        <v>646</v>
      </c>
      <c r="D344" s="765" t="s">
        <v>1041</v>
      </c>
      <c r="E344" s="765"/>
      <c r="F344" s="670"/>
      <c r="G344" s="668">
        <f t="shared" si="46"/>
        <v>1000</v>
      </c>
      <c r="H344" s="1332"/>
      <c r="K344" s="558">
        <v>535</v>
      </c>
    </row>
    <row r="345" spans="1:11" x14ac:dyDescent="0.25">
      <c r="A345" s="944">
        <f t="shared" si="52"/>
        <v>234</v>
      </c>
      <c r="B345" s="1334"/>
      <c r="C345" s="763" t="s">
        <v>1042</v>
      </c>
      <c r="D345" s="765" t="s">
        <v>1043</v>
      </c>
      <c r="E345" s="765"/>
      <c r="F345" s="670"/>
      <c r="G345" s="668">
        <f t="shared" si="46"/>
        <v>1000</v>
      </c>
      <c r="H345" s="1332"/>
      <c r="K345" s="558">
        <v>535</v>
      </c>
    </row>
    <row r="346" spans="1:11" ht="25.5" x14ac:dyDescent="0.25">
      <c r="A346" s="944">
        <f t="shared" si="52"/>
        <v>235</v>
      </c>
      <c r="B346" s="1334"/>
      <c r="C346" s="931" t="s">
        <v>650</v>
      </c>
      <c r="D346" s="932" t="s">
        <v>1044</v>
      </c>
      <c r="E346" s="932"/>
      <c r="F346" s="943"/>
      <c r="G346" s="934">
        <f t="shared" si="46"/>
        <v>1300</v>
      </c>
      <c r="H346" s="1332"/>
      <c r="K346" s="557">
        <v>720</v>
      </c>
    </row>
    <row r="347" spans="1:11" ht="25.5" x14ac:dyDescent="0.25">
      <c r="A347" s="944">
        <f t="shared" si="52"/>
        <v>236</v>
      </c>
      <c r="B347" s="1334"/>
      <c r="C347" s="931" t="s">
        <v>652</v>
      </c>
      <c r="D347" s="932" t="s">
        <v>1045</v>
      </c>
      <c r="E347" s="932"/>
      <c r="F347" s="943"/>
      <c r="G347" s="934">
        <f t="shared" si="46"/>
        <v>1300</v>
      </c>
      <c r="H347" s="1332"/>
      <c r="K347" s="557">
        <v>720</v>
      </c>
    </row>
    <row r="348" spans="1:11" ht="25.5" x14ac:dyDescent="0.25">
      <c r="A348" s="944">
        <f t="shared" si="52"/>
        <v>237</v>
      </c>
      <c r="B348" s="1334"/>
      <c r="C348" s="931" t="s">
        <v>1046</v>
      </c>
      <c r="D348" s="931" t="s">
        <v>1047</v>
      </c>
      <c r="E348" s="932"/>
      <c r="F348" s="943"/>
      <c r="G348" s="934">
        <f t="shared" si="46"/>
        <v>1300</v>
      </c>
      <c r="H348" s="1332"/>
      <c r="K348" s="557">
        <v>720</v>
      </c>
    </row>
    <row r="349" spans="1:11" ht="25.5" x14ac:dyDescent="0.25">
      <c r="A349" s="944">
        <f t="shared" si="52"/>
        <v>238</v>
      </c>
      <c r="B349" s="1334"/>
      <c r="C349" s="931" t="s">
        <v>1048</v>
      </c>
      <c r="D349" s="932" t="s">
        <v>1049</v>
      </c>
      <c r="E349" s="932"/>
      <c r="F349" s="943"/>
      <c r="G349" s="934">
        <f t="shared" si="46"/>
        <v>1300</v>
      </c>
      <c r="H349" s="1332"/>
      <c r="K349" s="557">
        <v>720</v>
      </c>
    </row>
    <row r="350" spans="1:11" ht="25.5" x14ac:dyDescent="0.25">
      <c r="A350" s="944">
        <f t="shared" si="52"/>
        <v>239</v>
      </c>
      <c r="B350" s="1334"/>
      <c r="C350" s="931" t="s">
        <v>1050</v>
      </c>
      <c r="D350" s="932" t="s">
        <v>1051</v>
      </c>
      <c r="E350" s="932"/>
      <c r="F350" s="943"/>
      <c r="G350" s="934" t="s">
        <v>57</v>
      </c>
      <c r="H350" s="1332"/>
      <c r="K350" s="557" t="s">
        <v>57</v>
      </c>
    </row>
    <row r="351" spans="1:11" ht="25.5" x14ac:dyDescent="0.25">
      <c r="A351" s="944">
        <f>A347+1</f>
        <v>237</v>
      </c>
      <c r="B351" s="1334"/>
      <c r="C351" s="931" t="s">
        <v>654</v>
      </c>
      <c r="D351" s="932" t="s">
        <v>1052</v>
      </c>
      <c r="E351" s="932"/>
      <c r="F351" s="943"/>
      <c r="G351" s="934">
        <f t="shared" ref="G351:G352" si="53">ROUND(K351+K351*80%,-2)</f>
        <v>1300</v>
      </c>
      <c r="H351" s="1332"/>
      <c r="K351" s="557">
        <v>720</v>
      </c>
    </row>
    <row r="352" spans="1:11" ht="25.5" x14ac:dyDescent="0.25">
      <c r="A352" s="951">
        <f>A351+1</f>
        <v>238</v>
      </c>
      <c r="B352" s="1335"/>
      <c r="C352" s="938" t="s">
        <v>656</v>
      </c>
      <c r="D352" s="939" t="s">
        <v>1053</v>
      </c>
      <c r="E352" s="939"/>
      <c r="F352" s="949"/>
      <c r="G352" s="941">
        <f t="shared" si="53"/>
        <v>1300</v>
      </c>
      <c r="H352" s="1333"/>
      <c r="K352" s="560">
        <v>720</v>
      </c>
    </row>
    <row r="353" spans="1:11" x14ac:dyDescent="0.25">
      <c r="A353" s="946"/>
      <c r="B353" s="947"/>
      <c r="C353" s="773"/>
      <c r="D353" s="774" t="s">
        <v>696</v>
      </c>
      <c r="E353" s="775"/>
      <c r="F353" s="952" t="s">
        <v>346</v>
      </c>
      <c r="G353" s="928"/>
      <c r="H353" s="1317" t="s">
        <v>566</v>
      </c>
      <c r="K353" s="561" t="s">
        <v>346</v>
      </c>
    </row>
    <row r="354" spans="1:11" ht="25.5" x14ac:dyDescent="0.25">
      <c r="A354" s="929">
        <f>A352+1</f>
        <v>239</v>
      </c>
      <c r="B354" s="1325"/>
      <c r="C354" s="763" t="s">
        <v>697</v>
      </c>
      <c r="D354" s="765" t="s">
        <v>698</v>
      </c>
      <c r="E354" s="765" t="s">
        <v>225</v>
      </c>
      <c r="F354" s="670">
        <f t="shared" ref="F354:F406" si="54">ROUND((K354*100.29)+(K354*102.82)*80%,-2)</f>
        <v>2400</v>
      </c>
      <c r="G354" s="668"/>
      <c r="H354" s="1318"/>
      <c r="K354" s="468">
        <v>13</v>
      </c>
    </row>
    <row r="355" spans="1:11" ht="25.5" x14ac:dyDescent="0.25">
      <c r="A355" s="920">
        <f t="shared" ref="A355:A360" si="55">A354+1</f>
        <v>240</v>
      </c>
      <c r="B355" s="1325"/>
      <c r="C355" s="763" t="s">
        <v>699</v>
      </c>
      <c r="D355" s="765" t="s">
        <v>700</v>
      </c>
      <c r="E355" s="765" t="s">
        <v>225</v>
      </c>
      <c r="F355" s="670">
        <f t="shared" si="54"/>
        <v>3300</v>
      </c>
      <c r="G355" s="668"/>
      <c r="H355" s="1318"/>
      <c r="K355" s="468">
        <v>18</v>
      </c>
    </row>
    <row r="356" spans="1:11" ht="25.5" x14ac:dyDescent="0.25">
      <c r="A356" s="920">
        <f t="shared" si="55"/>
        <v>241</v>
      </c>
      <c r="B356" s="1325"/>
      <c r="C356" s="763" t="s">
        <v>701</v>
      </c>
      <c r="D356" s="765" t="s">
        <v>702</v>
      </c>
      <c r="E356" s="765" t="s">
        <v>225</v>
      </c>
      <c r="F356" s="670">
        <f t="shared" si="54"/>
        <v>2700</v>
      </c>
      <c r="G356" s="668"/>
      <c r="H356" s="1318"/>
      <c r="K356" s="468">
        <v>14.6</v>
      </c>
    </row>
    <row r="357" spans="1:11" ht="25.5" x14ac:dyDescent="0.25">
      <c r="A357" s="920">
        <f t="shared" si="55"/>
        <v>242</v>
      </c>
      <c r="B357" s="1325"/>
      <c r="C357" s="763" t="s">
        <v>703</v>
      </c>
      <c r="D357" s="765" t="s">
        <v>704</v>
      </c>
      <c r="E357" s="765" t="s">
        <v>225</v>
      </c>
      <c r="F357" s="670">
        <f t="shared" si="54"/>
        <v>2600</v>
      </c>
      <c r="G357" s="668"/>
      <c r="H357" s="1318"/>
      <c r="K357" s="468">
        <v>14.4</v>
      </c>
    </row>
    <row r="358" spans="1:11" ht="25.5" x14ac:dyDescent="0.25">
      <c r="A358" s="920">
        <f t="shared" si="55"/>
        <v>243</v>
      </c>
      <c r="B358" s="1325"/>
      <c r="C358" s="763" t="s">
        <v>705</v>
      </c>
      <c r="D358" s="765" t="s">
        <v>706</v>
      </c>
      <c r="E358" s="765" t="s">
        <v>225</v>
      </c>
      <c r="F358" s="670">
        <f t="shared" si="54"/>
        <v>3200</v>
      </c>
      <c r="G358" s="668"/>
      <c r="H358" s="1318"/>
      <c r="K358" s="468">
        <v>17.399999999999999</v>
      </c>
    </row>
    <row r="359" spans="1:11" ht="25.5" x14ac:dyDescent="0.25">
      <c r="A359" s="920">
        <f t="shared" si="55"/>
        <v>244</v>
      </c>
      <c r="B359" s="1325"/>
      <c r="C359" s="763" t="s">
        <v>707</v>
      </c>
      <c r="D359" s="765" t="s">
        <v>708</v>
      </c>
      <c r="E359" s="765" t="s">
        <v>225</v>
      </c>
      <c r="F359" s="670">
        <f t="shared" si="54"/>
        <v>3000</v>
      </c>
      <c r="G359" s="668"/>
      <c r="H359" s="1318"/>
      <c r="K359" s="468">
        <v>16.3</v>
      </c>
    </row>
    <row r="360" spans="1:11" ht="25.5" x14ac:dyDescent="0.25">
      <c r="A360" s="924">
        <f t="shared" si="55"/>
        <v>245</v>
      </c>
      <c r="B360" s="1327"/>
      <c r="C360" s="777" t="s">
        <v>709</v>
      </c>
      <c r="D360" s="779" t="s">
        <v>710</v>
      </c>
      <c r="E360" s="779" t="s">
        <v>225</v>
      </c>
      <c r="F360" s="780">
        <f t="shared" si="54"/>
        <v>3000</v>
      </c>
      <c r="G360" s="945"/>
      <c r="H360" s="1319"/>
      <c r="K360" s="468">
        <v>16.399999999999999</v>
      </c>
    </row>
    <row r="361" spans="1:11" x14ac:dyDescent="0.25">
      <c r="A361" s="946"/>
      <c r="B361" s="947"/>
      <c r="C361" s="773"/>
      <c r="D361" s="774" t="s">
        <v>711</v>
      </c>
      <c r="E361" s="775"/>
      <c r="F361" s="952" t="s">
        <v>346</v>
      </c>
      <c r="G361" s="928"/>
      <c r="H361" s="1328" t="s">
        <v>566</v>
      </c>
      <c r="K361" s="561" t="s">
        <v>346</v>
      </c>
    </row>
    <row r="362" spans="1:11" ht="25.5" x14ac:dyDescent="0.25">
      <c r="A362" s="920">
        <f>A360+1</f>
        <v>246</v>
      </c>
      <c r="B362" s="1326"/>
      <c r="C362" s="763" t="s">
        <v>712</v>
      </c>
      <c r="D362" s="765" t="s">
        <v>713</v>
      </c>
      <c r="E362" s="765" t="s">
        <v>225</v>
      </c>
      <c r="F362" s="670">
        <f t="shared" si="54"/>
        <v>2400</v>
      </c>
      <c r="G362" s="668"/>
      <c r="H362" s="1329"/>
      <c r="K362" s="468">
        <v>13.4</v>
      </c>
    </row>
    <row r="363" spans="1:11" ht="25.5" x14ac:dyDescent="0.25">
      <c r="A363" s="920">
        <f t="shared" ref="A363:A368" si="56">A362+1</f>
        <v>247</v>
      </c>
      <c r="B363" s="1336"/>
      <c r="C363" s="763" t="s">
        <v>714</v>
      </c>
      <c r="D363" s="765" t="s">
        <v>715</v>
      </c>
      <c r="E363" s="765" t="s">
        <v>225</v>
      </c>
      <c r="F363" s="670">
        <f t="shared" si="54"/>
        <v>3200</v>
      </c>
      <c r="G363" s="668"/>
      <c r="H363" s="1329"/>
      <c r="K363" s="468">
        <v>17.8</v>
      </c>
    </row>
    <row r="364" spans="1:11" ht="25.5" x14ac:dyDescent="0.25">
      <c r="A364" s="920">
        <f t="shared" si="56"/>
        <v>248</v>
      </c>
      <c r="B364" s="1336"/>
      <c r="C364" s="763" t="s">
        <v>716</v>
      </c>
      <c r="D364" s="765" t="s">
        <v>717</v>
      </c>
      <c r="E364" s="765" t="s">
        <v>225</v>
      </c>
      <c r="F364" s="670">
        <f t="shared" si="54"/>
        <v>2700</v>
      </c>
      <c r="G364" s="668"/>
      <c r="H364" s="1329"/>
      <c r="K364" s="468">
        <v>14.9</v>
      </c>
    </row>
    <row r="365" spans="1:11" ht="25.5" x14ac:dyDescent="0.25">
      <c r="A365" s="920">
        <f t="shared" si="56"/>
        <v>249</v>
      </c>
      <c r="B365" s="1336"/>
      <c r="C365" s="763" t="s">
        <v>718</v>
      </c>
      <c r="D365" s="765" t="s">
        <v>719</v>
      </c>
      <c r="E365" s="765" t="s">
        <v>225</v>
      </c>
      <c r="F365" s="670">
        <f t="shared" si="54"/>
        <v>2800</v>
      </c>
      <c r="G365" s="668"/>
      <c r="H365" s="1329"/>
      <c r="K365" s="468">
        <v>15.4</v>
      </c>
    </row>
    <row r="366" spans="1:11" ht="25.5" x14ac:dyDescent="0.25">
      <c r="A366" s="920">
        <f t="shared" si="56"/>
        <v>250</v>
      </c>
      <c r="B366" s="1336"/>
      <c r="C366" s="763" t="s">
        <v>720</v>
      </c>
      <c r="D366" s="765" t="s">
        <v>721</v>
      </c>
      <c r="E366" s="765" t="s">
        <v>225</v>
      </c>
      <c r="F366" s="670">
        <f t="shared" si="54"/>
        <v>3200</v>
      </c>
      <c r="G366" s="668"/>
      <c r="H366" s="1329"/>
      <c r="K366" s="468">
        <v>17.7</v>
      </c>
    </row>
    <row r="367" spans="1:11" ht="25.5" x14ac:dyDescent="0.25">
      <c r="A367" s="920">
        <f t="shared" si="56"/>
        <v>251</v>
      </c>
      <c r="B367" s="1336"/>
      <c r="C367" s="763" t="s">
        <v>722</v>
      </c>
      <c r="D367" s="765" t="s">
        <v>723</v>
      </c>
      <c r="E367" s="765" t="s">
        <v>225</v>
      </c>
      <c r="F367" s="670">
        <f t="shared" si="54"/>
        <v>3000</v>
      </c>
      <c r="G367" s="668"/>
      <c r="H367" s="1329"/>
      <c r="K367" s="468">
        <v>16.7</v>
      </c>
    </row>
    <row r="368" spans="1:11" ht="25.5" x14ac:dyDescent="0.25">
      <c r="A368" s="924">
        <f t="shared" si="56"/>
        <v>252</v>
      </c>
      <c r="B368" s="1337"/>
      <c r="C368" s="777" t="s">
        <v>724</v>
      </c>
      <c r="D368" s="779" t="s">
        <v>725</v>
      </c>
      <c r="E368" s="779" t="s">
        <v>225</v>
      </c>
      <c r="F368" s="780">
        <f t="shared" si="54"/>
        <v>3000</v>
      </c>
      <c r="G368" s="945"/>
      <c r="H368" s="1330"/>
      <c r="K368" s="562">
        <v>16.7</v>
      </c>
    </row>
    <row r="369" spans="1:11" ht="18.75" x14ac:dyDescent="0.25">
      <c r="A369" s="1338" t="s">
        <v>1054</v>
      </c>
      <c r="B369" s="1339"/>
      <c r="C369" s="1339"/>
      <c r="D369" s="1339"/>
      <c r="E369" s="1339"/>
      <c r="F369" s="1339"/>
      <c r="G369" s="1340"/>
    </row>
    <row r="370" spans="1:11" x14ac:dyDescent="0.25">
      <c r="A370" s="953"/>
      <c r="B370" s="1341" t="s">
        <v>1055</v>
      </c>
      <c r="C370" s="1342"/>
      <c r="D370" s="1342"/>
      <c r="E370" s="1342"/>
      <c r="F370" s="1342"/>
      <c r="G370" s="1343"/>
    </row>
    <row r="371" spans="1:11" x14ac:dyDescent="0.25">
      <c r="A371" s="863"/>
      <c r="B371" s="901"/>
      <c r="C371" s="954" t="s">
        <v>1056</v>
      </c>
      <c r="D371" s="901"/>
      <c r="E371" s="955" t="s">
        <v>346</v>
      </c>
      <c r="F371" s="956"/>
      <c r="G371" s="1344" t="s">
        <v>566</v>
      </c>
    </row>
    <row r="372" spans="1:11" x14ac:dyDescent="0.25">
      <c r="A372" s="666">
        <f>A368+1</f>
        <v>253</v>
      </c>
      <c r="B372" s="1287"/>
      <c r="D372" s="735" t="s">
        <v>1057</v>
      </c>
      <c r="E372" s="735" t="s">
        <v>225</v>
      </c>
      <c r="F372" s="736">
        <f t="shared" si="54"/>
        <v>1500</v>
      </c>
      <c r="G372" s="1345"/>
      <c r="K372" s="546">
        <v>8</v>
      </c>
    </row>
    <row r="373" spans="1:11" x14ac:dyDescent="0.25">
      <c r="A373" s="666">
        <f t="shared" ref="A373:A376" si="57">A372+1</f>
        <v>254</v>
      </c>
      <c r="B373" s="1287"/>
      <c r="D373" s="735" t="s">
        <v>1058</v>
      </c>
      <c r="E373" s="735" t="s">
        <v>225</v>
      </c>
      <c r="F373" s="736">
        <f t="shared" si="54"/>
        <v>1600</v>
      </c>
      <c r="G373" s="1345"/>
      <c r="K373" s="546">
        <v>8.5</v>
      </c>
    </row>
    <row r="374" spans="1:11" x14ac:dyDescent="0.25">
      <c r="A374" s="666">
        <f t="shared" si="57"/>
        <v>255</v>
      </c>
      <c r="B374" s="1287"/>
      <c r="D374" s="735" t="s">
        <v>1059</v>
      </c>
      <c r="E374" s="735" t="s">
        <v>225</v>
      </c>
      <c r="F374" s="736">
        <f t="shared" si="54"/>
        <v>2000</v>
      </c>
      <c r="G374" s="1345"/>
      <c r="K374" s="546">
        <v>11</v>
      </c>
    </row>
    <row r="375" spans="1:11" x14ac:dyDescent="0.25">
      <c r="A375" s="666">
        <f t="shared" si="57"/>
        <v>256</v>
      </c>
      <c r="B375" s="1287"/>
      <c r="D375" s="735" t="s">
        <v>1060</v>
      </c>
      <c r="E375" s="735" t="s">
        <v>225</v>
      </c>
      <c r="F375" s="736">
        <f t="shared" si="54"/>
        <v>2000</v>
      </c>
      <c r="G375" s="1345"/>
      <c r="K375" s="546">
        <v>11</v>
      </c>
    </row>
    <row r="376" spans="1:11" x14ac:dyDescent="0.25">
      <c r="A376" s="868">
        <f t="shared" si="57"/>
        <v>257</v>
      </c>
      <c r="B376" s="1287"/>
      <c r="D376" s="735" t="s">
        <v>1061</v>
      </c>
      <c r="E376" s="735" t="s">
        <v>225</v>
      </c>
      <c r="F376" s="736">
        <f t="shared" si="54"/>
        <v>2500</v>
      </c>
      <c r="G376" s="1345"/>
      <c r="K376" s="546">
        <v>13.5</v>
      </c>
    </row>
    <row r="377" spans="1:11" x14ac:dyDescent="0.25">
      <c r="A377" s="868"/>
      <c r="B377" s="857"/>
      <c r="C377" s="957" t="s">
        <v>1062</v>
      </c>
      <c r="D377" s="857"/>
      <c r="E377" s="958" t="s">
        <v>346</v>
      </c>
      <c r="F377" s="736"/>
      <c r="G377" s="1345" t="s">
        <v>566</v>
      </c>
      <c r="K377" s="563"/>
    </row>
    <row r="378" spans="1:11" x14ac:dyDescent="0.25">
      <c r="A378" s="666">
        <f>A376+1</f>
        <v>258</v>
      </c>
      <c r="B378" s="1287"/>
      <c r="D378" s="735" t="s">
        <v>1063</v>
      </c>
      <c r="E378" s="735" t="s">
        <v>225</v>
      </c>
      <c r="F378" s="736">
        <f t="shared" si="54"/>
        <v>2900</v>
      </c>
      <c r="G378" s="1345"/>
      <c r="K378" s="546">
        <v>16</v>
      </c>
    </row>
    <row r="379" spans="1:11" x14ac:dyDescent="0.25">
      <c r="A379" s="666">
        <f t="shared" ref="A379:A382" si="58">A378+1</f>
        <v>259</v>
      </c>
      <c r="B379" s="1287"/>
      <c r="D379" s="735" t="s">
        <v>1064</v>
      </c>
      <c r="E379" s="735" t="s">
        <v>225</v>
      </c>
      <c r="F379" s="736">
        <f t="shared" si="54"/>
        <v>2900</v>
      </c>
      <c r="G379" s="1345"/>
      <c r="K379" s="546">
        <v>16</v>
      </c>
    </row>
    <row r="380" spans="1:11" x14ac:dyDescent="0.25">
      <c r="A380" s="666">
        <f t="shared" si="58"/>
        <v>260</v>
      </c>
      <c r="B380" s="1287"/>
      <c r="D380" s="735" t="s">
        <v>1065</v>
      </c>
      <c r="E380" s="735" t="s">
        <v>225</v>
      </c>
      <c r="F380" s="736">
        <f t="shared" si="54"/>
        <v>3500</v>
      </c>
      <c r="G380" s="1345"/>
      <c r="K380" s="546">
        <v>19</v>
      </c>
    </row>
    <row r="381" spans="1:11" x14ac:dyDescent="0.25">
      <c r="A381" s="666">
        <f t="shared" si="58"/>
        <v>261</v>
      </c>
      <c r="B381" s="1287"/>
      <c r="D381" s="735" t="s">
        <v>1066</v>
      </c>
      <c r="E381" s="735" t="s">
        <v>225</v>
      </c>
      <c r="F381" s="736">
        <f t="shared" si="54"/>
        <v>3200</v>
      </c>
      <c r="G381" s="1345"/>
      <c r="K381" s="546">
        <v>17.5</v>
      </c>
    </row>
    <row r="382" spans="1:11" x14ac:dyDescent="0.25">
      <c r="A382" s="873">
        <f t="shared" si="58"/>
        <v>262</v>
      </c>
      <c r="B382" s="1347"/>
      <c r="D382" s="735" t="s">
        <v>1063</v>
      </c>
      <c r="E382" s="735" t="s">
        <v>225</v>
      </c>
      <c r="F382" s="736">
        <f t="shared" si="54"/>
        <v>3500</v>
      </c>
      <c r="G382" s="1346"/>
      <c r="K382" s="546">
        <v>19</v>
      </c>
    </row>
    <row r="383" spans="1:11" x14ac:dyDescent="0.25">
      <c r="A383" s="953"/>
      <c r="B383" s="1341" t="s">
        <v>1067</v>
      </c>
      <c r="C383" s="1342"/>
      <c r="D383" s="1342"/>
      <c r="E383" s="1342"/>
      <c r="F383" s="1342"/>
      <c r="G383" s="1343"/>
    </row>
    <row r="384" spans="1:11" x14ac:dyDescent="0.25">
      <c r="A384" s="863"/>
      <c r="B384" s="901"/>
      <c r="C384" s="954" t="s">
        <v>1068</v>
      </c>
      <c r="D384" s="901"/>
      <c r="E384" s="955" t="s">
        <v>346</v>
      </c>
      <c r="F384" s="956"/>
      <c r="G384" s="1344" t="s">
        <v>566</v>
      </c>
    </row>
    <row r="385" spans="1:11" x14ac:dyDescent="0.25">
      <c r="A385" s="666">
        <f>A382+1</f>
        <v>263</v>
      </c>
      <c r="B385" s="1287"/>
      <c r="D385" s="735" t="s">
        <v>1069</v>
      </c>
      <c r="E385" s="735" t="s">
        <v>225</v>
      </c>
      <c r="F385" s="736">
        <f t="shared" si="54"/>
        <v>1600</v>
      </c>
      <c r="G385" s="1345"/>
      <c r="K385" s="546">
        <v>8.5</v>
      </c>
    </row>
    <row r="386" spans="1:11" x14ac:dyDescent="0.25">
      <c r="A386" s="666">
        <f t="shared" ref="A386:A389" si="59">A385+1</f>
        <v>264</v>
      </c>
      <c r="B386" s="1287"/>
      <c r="D386" s="735" t="s">
        <v>1070</v>
      </c>
      <c r="E386" s="735" t="s">
        <v>225</v>
      </c>
      <c r="F386" s="736">
        <f t="shared" si="54"/>
        <v>1600</v>
      </c>
      <c r="G386" s="1345"/>
      <c r="K386" s="546">
        <v>9</v>
      </c>
    </row>
    <row r="387" spans="1:11" x14ac:dyDescent="0.25">
      <c r="A387" s="666">
        <f t="shared" si="59"/>
        <v>265</v>
      </c>
      <c r="B387" s="1287"/>
      <c r="D387" s="735" t="s">
        <v>1071</v>
      </c>
      <c r="E387" s="735" t="s">
        <v>225</v>
      </c>
      <c r="F387" s="736">
        <f t="shared" si="54"/>
        <v>2300</v>
      </c>
      <c r="G387" s="1345"/>
      <c r="K387" s="546">
        <v>12.5</v>
      </c>
    </row>
    <row r="388" spans="1:11" x14ac:dyDescent="0.25">
      <c r="A388" s="666">
        <f t="shared" si="59"/>
        <v>266</v>
      </c>
      <c r="B388" s="1287"/>
      <c r="D388" s="735" t="s">
        <v>1072</v>
      </c>
      <c r="E388" s="735" t="s">
        <v>225</v>
      </c>
      <c r="F388" s="736">
        <f t="shared" si="54"/>
        <v>2200</v>
      </c>
      <c r="G388" s="1345"/>
      <c r="K388" s="546">
        <v>12</v>
      </c>
    </row>
    <row r="389" spans="1:11" x14ac:dyDescent="0.25">
      <c r="A389" s="959">
        <f t="shared" si="59"/>
        <v>267</v>
      </c>
      <c r="B389" s="1281"/>
      <c r="D389" s="960" t="s">
        <v>1073</v>
      </c>
      <c r="E389" s="960" t="s">
        <v>225</v>
      </c>
      <c r="F389" s="736">
        <f t="shared" si="54"/>
        <v>2600</v>
      </c>
      <c r="G389" s="1348"/>
      <c r="K389" s="564">
        <v>14</v>
      </c>
    </row>
    <row r="390" spans="1:11" x14ac:dyDescent="0.25">
      <c r="A390" s="953"/>
      <c r="B390" s="1349" t="s">
        <v>1074</v>
      </c>
      <c r="C390" s="1350"/>
      <c r="D390" s="1350"/>
      <c r="E390" s="1350"/>
      <c r="F390" s="1350"/>
      <c r="G390" s="1351"/>
    </row>
    <row r="391" spans="1:11" x14ac:dyDescent="0.25">
      <c r="A391" s="868"/>
      <c r="B391" s="857"/>
      <c r="C391" s="957" t="s">
        <v>1075</v>
      </c>
      <c r="D391" s="857"/>
      <c r="E391" s="958" t="s">
        <v>346</v>
      </c>
      <c r="F391" s="866"/>
      <c r="G391" s="1345" t="s">
        <v>566</v>
      </c>
    </row>
    <row r="392" spans="1:11" x14ac:dyDescent="0.25">
      <c r="A392" s="666">
        <f>A389+1</f>
        <v>268</v>
      </c>
      <c r="B392" s="1287"/>
      <c r="D392" s="735" t="s">
        <v>1076</v>
      </c>
      <c r="E392" s="735" t="s">
        <v>225</v>
      </c>
      <c r="F392" s="736">
        <f t="shared" si="54"/>
        <v>1600</v>
      </c>
      <c r="G392" s="1345"/>
      <c r="K392" s="546">
        <v>8.5</v>
      </c>
    </row>
    <row r="393" spans="1:11" x14ac:dyDescent="0.25">
      <c r="A393" s="870">
        <f>A392+1</f>
        <v>269</v>
      </c>
      <c r="B393" s="1347"/>
      <c r="D393" s="738" t="s">
        <v>1077</v>
      </c>
      <c r="E393" s="738" t="s">
        <v>225</v>
      </c>
      <c r="F393" s="736">
        <f t="shared" si="54"/>
        <v>1800</v>
      </c>
      <c r="G393" s="1346"/>
      <c r="K393" s="547">
        <v>10</v>
      </c>
    </row>
    <row r="394" spans="1:11" x14ac:dyDescent="0.25">
      <c r="A394" s="953"/>
      <c r="B394" s="1349" t="s">
        <v>1078</v>
      </c>
      <c r="C394" s="1350"/>
      <c r="D394" s="1350"/>
      <c r="E394" s="1350"/>
      <c r="F394" s="1350"/>
      <c r="G394" s="1351"/>
    </row>
    <row r="395" spans="1:11" x14ac:dyDescent="0.25">
      <c r="A395" s="868"/>
      <c r="B395" s="857"/>
      <c r="C395" s="957" t="s">
        <v>1079</v>
      </c>
      <c r="D395" s="857"/>
      <c r="E395" s="958" t="s">
        <v>346</v>
      </c>
      <c r="F395" s="866"/>
      <c r="G395" s="1345" t="s">
        <v>566</v>
      </c>
      <c r="K395" s="563"/>
    </row>
    <row r="396" spans="1:11" x14ac:dyDescent="0.25">
      <c r="A396" s="666">
        <f>A393+1</f>
        <v>270</v>
      </c>
      <c r="B396" s="1287"/>
      <c r="D396" s="735" t="s">
        <v>1080</v>
      </c>
      <c r="E396" s="735" t="s">
        <v>225</v>
      </c>
      <c r="F396" s="736">
        <f t="shared" si="54"/>
        <v>2900</v>
      </c>
      <c r="G396" s="1345"/>
      <c r="K396" s="546">
        <v>16</v>
      </c>
    </row>
    <row r="397" spans="1:11" x14ac:dyDescent="0.25">
      <c r="A397" s="666">
        <f t="shared" ref="A397:A399" si="60">A396+1</f>
        <v>271</v>
      </c>
      <c r="B397" s="1287"/>
      <c r="D397" s="735" t="s">
        <v>1081</v>
      </c>
      <c r="E397" s="735" t="s">
        <v>225</v>
      </c>
      <c r="F397" s="736">
        <f t="shared" si="54"/>
        <v>3700</v>
      </c>
      <c r="G397" s="1345"/>
      <c r="K397" s="546">
        <v>20.5</v>
      </c>
    </row>
    <row r="398" spans="1:11" x14ac:dyDescent="0.25">
      <c r="A398" s="666">
        <f t="shared" si="60"/>
        <v>272</v>
      </c>
      <c r="B398" s="1287"/>
      <c r="D398" s="735" t="s">
        <v>1082</v>
      </c>
      <c r="E398" s="735" t="s">
        <v>225</v>
      </c>
      <c r="F398" s="736">
        <f t="shared" si="54"/>
        <v>3500</v>
      </c>
      <c r="G398" s="1345"/>
      <c r="K398" s="546">
        <v>19</v>
      </c>
    </row>
    <row r="399" spans="1:11" x14ac:dyDescent="0.25">
      <c r="A399" s="873">
        <f t="shared" si="60"/>
        <v>273</v>
      </c>
      <c r="B399" s="1347"/>
      <c r="D399" s="738" t="s">
        <v>1083</v>
      </c>
      <c r="E399" s="738" t="s">
        <v>225</v>
      </c>
      <c r="F399" s="736">
        <f t="shared" si="54"/>
        <v>3800</v>
      </c>
      <c r="G399" s="1345"/>
      <c r="K399" s="547">
        <v>21</v>
      </c>
    </row>
    <row r="400" spans="1:11" ht="18.75" x14ac:dyDescent="0.25">
      <c r="A400" s="1338" t="s">
        <v>1084</v>
      </c>
      <c r="B400" s="1339"/>
      <c r="C400" s="1339"/>
      <c r="D400" s="1339"/>
      <c r="E400" s="1339"/>
      <c r="F400" s="1339"/>
      <c r="G400" s="1340"/>
    </row>
    <row r="401" spans="1:11" x14ac:dyDescent="0.25">
      <c r="A401" s="961"/>
      <c r="B401" s="962"/>
      <c r="D401" s="963" t="s">
        <v>738</v>
      </c>
      <c r="E401" s="962"/>
      <c r="F401" s="958" t="s">
        <v>346</v>
      </c>
      <c r="G401" s="1352" t="s">
        <v>566</v>
      </c>
    </row>
    <row r="402" spans="1:11" x14ac:dyDescent="0.25">
      <c r="A402" s="734">
        <f>A399+1</f>
        <v>274</v>
      </c>
      <c r="B402" s="1353"/>
      <c r="D402" s="735" t="s">
        <v>1085</v>
      </c>
      <c r="E402" s="735" t="s">
        <v>225</v>
      </c>
      <c r="F402" s="736">
        <f t="shared" si="54"/>
        <v>500</v>
      </c>
      <c r="G402" s="1345"/>
      <c r="K402" s="546">
        <v>2.5</v>
      </c>
    </row>
    <row r="403" spans="1:11" x14ac:dyDescent="0.25">
      <c r="A403" s="734">
        <f t="shared" ref="A403:A406" si="61">A402+1</f>
        <v>275</v>
      </c>
      <c r="B403" s="1353"/>
      <c r="D403" s="735" t="s">
        <v>1086</v>
      </c>
      <c r="E403" s="735" t="s">
        <v>225</v>
      </c>
      <c r="F403" s="736">
        <f t="shared" si="54"/>
        <v>500</v>
      </c>
      <c r="G403" s="1345"/>
      <c r="K403" s="546">
        <v>3</v>
      </c>
    </row>
    <row r="404" spans="1:11" x14ac:dyDescent="0.25">
      <c r="A404" s="734">
        <f t="shared" si="61"/>
        <v>276</v>
      </c>
      <c r="B404" s="1353"/>
      <c r="D404" s="735" t="s">
        <v>1087</v>
      </c>
      <c r="E404" s="735" t="s">
        <v>225</v>
      </c>
      <c r="F404" s="736">
        <f t="shared" si="54"/>
        <v>700</v>
      </c>
      <c r="G404" s="1345"/>
      <c r="K404" s="546">
        <v>4</v>
      </c>
    </row>
    <row r="405" spans="1:11" x14ac:dyDescent="0.25">
      <c r="A405" s="734">
        <f t="shared" si="61"/>
        <v>277</v>
      </c>
      <c r="B405" s="1353"/>
      <c r="D405" s="735" t="s">
        <v>1088</v>
      </c>
      <c r="E405" s="735" t="s">
        <v>225</v>
      </c>
      <c r="F405" s="736">
        <f t="shared" si="54"/>
        <v>600</v>
      </c>
      <c r="G405" s="1345"/>
      <c r="K405" s="546">
        <v>3.5</v>
      </c>
    </row>
    <row r="406" spans="1:11" x14ac:dyDescent="0.25">
      <c r="A406" s="964">
        <f t="shared" si="61"/>
        <v>278</v>
      </c>
      <c r="B406" s="1354"/>
      <c r="D406" s="960" t="s">
        <v>1089</v>
      </c>
      <c r="E406" s="960" t="s">
        <v>225</v>
      </c>
      <c r="F406" s="736">
        <f t="shared" si="54"/>
        <v>800</v>
      </c>
      <c r="G406" s="1348"/>
      <c r="K406" s="564">
        <v>4.5</v>
      </c>
    </row>
    <row r="407" spans="1:11" x14ac:dyDescent="0.25">
      <c r="A407" s="729"/>
      <c r="B407" s="1355"/>
      <c r="D407" s="731" t="s">
        <v>1090</v>
      </c>
      <c r="E407" s="732"/>
      <c r="F407" s="733"/>
      <c r="G407" s="1358" t="s">
        <v>813</v>
      </c>
    </row>
    <row r="408" spans="1:11" ht="25.5" x14ac:dyDescent="0.25">
      <c r="A408" s="734">
        <f>A406+1</f>
        <v>279</v>
      </c>
      <c r="B408" s="1356"/>
      <c r="D408" s="735" t="s">
        <v>1091</v>
      </c>
      <c r="E408" s="735" t="s">
        <v>225</v>
      </c>
      <c r="F408" s="736">
        <f t="shared" ref="F408:F471" si="62">ROUND(K408+K408*80%,-2)</f>
        <v>3100</v>
      </c>
      <c r="G408" s="1359"/>
      <c r="K408" s="565">
        <v>1740</v>
      </c>
    </row>
    <row r="409" spans="1:11" x14ac:dyDescent="0.25">
      <c r="A409" s="734">
        <f t="shared" ref="A409:A413" si="63">A408+1</f>
        <v>280</v>
      </c>
      <c r="B409" s="1356"/>
      <c r="D409" s="735" t="s">
        <v>1092</v>
      </c>
      <c r="E409" s="735" t="s">
        <v>225</v>
      </c>
      <c r="F409" s="736">
        <f t="shared" si="62"/>
        <v>4900</v>
      </c>
      <c r="G409" s="1359"/>
      <c r="K409" s="566">
        <v>2720</v>
      </c>
    </row>
    <row r="410" spans="1:11" x14ac:dyDescent="0.25">
      <c r="A410" s="734">
        <f t="shared" si="63"/>
        <v>281</v>
      </c>
      <c r="B410" s="1356"/>
      <c r="D410" s="735" t="s">
        <v>1093</v>
      </c>
      <c r="E410" s="735" t="s">
        <v>225</v>
      </c>
      <c r="F410" s="736">
        <f t="shared" si="62"/>
        <v>4400</v>
      </c>
      <c r="G410" s="1359"/>
      <c r="K410" s="566">
        <v>2440</v>
      </c>
    </row>
    <row r="411" spans="1:11" x14ac:dyDescent="0.25">
      <c r="A411" s="734">
        <f t="shared" si="63"/>
        <v>282</v>
      </c>
      <c r="B411" s="1356"/>
      <c r="D411" s="735" t="s">
        <v>1094</v>
      </c>
      <c r="E411" s="735" t="s">
        <v>225</v>
      </c>
      <c r="F411" s="736">
        <f t="shared" si="62"/>
        <v>4000</v>
      </c>
      <c r="G411" s="1359"/>
      <c r="K411" s="565">
        <v>2220</v>
      </c>
    </row>
    <row r="412" spans="1:11" x14ac:dyDescent="0.25">
      <c r="A412" s="734">
        <f t="shared" si="63"/>
        <v>283</v>
      </c>
      <c r="B412" s="1356"/>
      <c r="D412" s="735" t="s">
        <v>1095</v>
      </c>
      <c r="E412" s="735" t="s">
        <v>225</v>
      </c>
      <c r="F412" s="736">
        <f t="shared" si="62"/>
        <v>4700</v>
      </c>
      <c r="G412" s="1359"/>
      <c r="K412" s="566">
        <v>2590</v>
      </c>
    </row>
    <row r="413" spans="1:11" ht="25.5" x14ac:dyDescent="0.25">
      <c r="A413" s="737">
        <f t="shared" si="63"/>
        <v>284</v>
      </c>
      <c r="B413" s="1357"/>
      <c r="D413" s="738" t="s">
        <v>1096</v>
      </c>
      <c r="E413" s="738" t="s">
        <v>225</v>
      </c>
      <c r="F413" s="736">
        <f t="shared" si="62"/>
        <v>4200</v>
      </c>
      <c r="G413" s="1360"/>
      <c r="K413" s="567">
        <v>2350</v>
      </c>
    </row>
    <row r="414" spans="1:11" x14ac:dyDescent="0.25">
      <c r="A414" s="739"/>
      <c r="B414" s="1355"/>
      <c r="D414" s="740" t="s">
        <v>826</v>
      </c>
      <c r="E414" s="740" t="s">
        <v>225</v>
      </c>
      <c r="F414" s="736">
        <f t="shared" si="62"/>
        <v>3000</v>
      </c>
      <c r="G414" s="1358" t="s">
        <v>827</v>
      </c>
      <c r="K414" s="568">
        <v>1680</v>
      </c>
    </row>
    <row r="415" spans="1:11" x14ac:dyDescent="0.25">
      <c r="A415" s="734">
        <f>A413+1</f>
        <v>285</v>
      </c>
      <c r="B415" s="1356"/>
      <c r="D415" s="741" t="s">
        <v>828</v>
      </c>
      <c r="E415" s="735" t="s">
        <v>225</v>
      </c>
      <c r="F415" s="736">
        <f t="shared" si="62"/>
        <v>3000</v>
      </c>
      <c r="G415" s="1359"/>
      <c r="K415" s="566">
        <v>1680</v>
      </c>
    </row>
    <row r="416" spans="1:11" x14ac:dyDescent="0.25">
      <c r="A416" s="734">
        <f t="shared" ref="A416:A417" si="64">A415+1</f>
        <v>286</v>
      </c>
      <c r="B416" s="1356"/>
      <c r="D416" s="741" t="s">
        <v>829</v>
      </c>
      <c r="E416" s="735" t="s">
        <v>225</v>
      </c>
      <c r="F416" s="736">
        <f t="shared" si="62"/>
        <v>3000</v>
      </c>
      <c r="G416" s="1359"/>
      <c r="K416" s="566">
        <v>1680</v>
      </c>
    </row>
    <row r="417" spans="1:11" x14ac:dyDescent="0.25">
      <c r="A417" s="737">
        <f t="shared" si="64"/>
        <v>287</v>
      </c>
      <c r="B417" s="1357"/>
      <c r="D417" s="742" t="s">
        <v>830</v>
      </c>
      <c r="E417" s="738" t="s">
        <v>225</v>
      </c>
      <c r="F417" s="736">
        <f t="shared" si="62"/>
        <v>3200</v>
      </c>
      <c r="G417" s="1360"/>
      <c r="K417" s="569">
        <v>1800</v>
      </c>
    </row>
    <row r="418" spans="1:11" x14ac:dyDescent="0.25">
      <c r="A418" s="729"/>
      <c r="B418" s="1355"/>
      <c r="D418" s="954" t="s">
        <v>1097</v>
      </c>
      <c r="E418" s="732"/>
      <c r="F418" s="736"/>
      <c r="G418" s="1358" t="s">
        <v>835</v>
      </c>
      <c r="K418" s="570"/>
    </row>
    <row r="419" spans="1:11" x14ac:dyDescent="0.25">
      <c r="A419" s="734">
        <f>A417+1</f>
        <v>288</v>
      </c>
      <c r="B419" s="1356"/>
      <c r="D419" s="735" t="s">
        <v>1098</v>
      </c>
      <c r="E419" s="735" t="s">
        <v>225</v>
      </c>
      <c r="F419" s="965">
        <f t="shared" si="62"/>
        <v>500</v>
      </c>
      <c r="G419" s="1359"/>
      <c r="K419" s="565">
        <v>260</v>
      </c>
    </row>
    <row r="420" spans="1:11" x14ac:dyDescent="0.25">
      <c r="A420" s="734">
        <f t="shared" ref="A420:A428" si="65">A419+1</f>
        <v>289</v>
      </c>
      <c r="B420" s="1356"/>
      <c r="D420" s="735" t="s">
        <v>1099</v>
      </c>
      <c r="E420" s="735" t="s">
        <v>225</v>
      </c>
      <c r="F420" s="965">
        <f t="shared" si="62"/>
        <v>500</v>
      </c>
      <c r="G420" s="1359"/>
      <c r="K420" s="565">
        <v>260</v>
      </c>
    </row>
    <row r="421" spans="1:11" x14ac:dyDescent="0.25">
      <c r="A421" s="734">
        <f t="shared" si="65"/>
        <v>290</v>
      </c>
      <c r="B421" s="1356"/>
      <c r="D421" s="735" t="s">
        <v>1100</v>
      </c>
      <c r="E421" s="735" t="s">
        <v>225</v>
      </c>
      <c r="F421" s="965">
        <f t="shared" si="62"/>
        <v>500</v>
      </c>
      <c r="G421" s="1359"/>
      <c r="K421" s="565">
        <v>260</v>
      </c>
    </row>
    <row r="422" spans="1:11" x14ac:dyDescent="0.25">
      <c r="A422" s="734">
        <f t="shared" si="65"/>
        <v>291</v>
      </c>
      <c r="B422" s="1356"/>
      <c r="D422" s="735" t="s">
        <v>1101</v>
      </c>
      <c r="E422" s="735" t="s">
        <v>225</v>
      </c>
      <c r="F422" s="965">
        <f t="shared" si="62"/>
        <v>500</v>
      </c>
      <c r="G422" s="1359"/>
      <c r="K422" s="565">
        <v>260</v>
      </c>
    </row>
    <row r="423" spans="1:11" x14ac:dyDescent="0.25">
      <c r="A423" s="734">
        <f t="shared" si="65"/>
        <v>292</v>
      </c>
      <c r="B423" s="1356"/>
      <c r="D423" s="735" t="s">
        <v>1102</v>
      </c>
      <c r="E423" s="735" t="s">
        <v>225</v>
      </c>
      <c r="F423" s="965">
        <f t="shared" si="62"/>
        <v>500</v>
      </c>
      <c r="G423" s="1359"/>
      <c r="K423" s="565">
        <v>260</v>
      </c>
    </row>
    <row r="424" spans="1:11" x14ac:dyDescent="0.25">
      <c r="A424" s="734">
        <f t="shared" si="65"/>
        <v>293</v>
      </c>
      <c r="B424" s="1356"/>
      <c r="D424" s="735" t="s">
        <v>1103</v>
      </c>
      <c r="E424" s="735" t="s">
        <v>225</v>
      </c>
      <c r="F424" s="965">
        <f t="shared" si="62"/>
        <v>500</v>
      </c>
      <c r="G424" s="1359"/>
      <c r="K424" s="565">
        <v>260</v>
      </c>
    </row>
    <row r="425" spans="1:11" x14ac:dyDescent="0.25">
      <c r="A425" s="734">
        <f t="shared" si="65"/>
        <v>294</v>
      </c>
      <c r="B425" s="1356"/>
      <c r="D425" s="735" t="s">
        <v>1104</v>
      </c>
      <c r="E425" s="735" t="s">
        <v>225</v>
      </c>
      <c r="F425" s="965">
        <f t="shared" si="62"/>
        <v>500</v>
      </c>
      <c r="G425" s="1359"/>
      <c r="K425" s="565">
        <v>260</v>
      </c>
    </row>
    <row r="426" spans="1:11" x14ac:dyDescent="0.25">
      <c r="A426" s="734">
        <f t="shared" si="65"/>
        <v>295</v>
      </c>
      <c r="B426" s="1356"/>
      <c r="D426" s="735" t="s">
        <v>1105</v>
      </c>
      <c r="E426" s="735" t="s">
        <v>225</v>
      </c>
      <c r="F426" s="965">
        <f t="shared" si="62"/>
        <v>500</v>
      </c>
      <c r="G426" s="1359"/>
      <c r="K426" s="565">
        <v>260</v>
      </c>
    </row>
    <row r="427" spans="1:11" x14ac:dyDescent="0.25">
      <c r="A427" s="734">
        <f t="shared" si="65"/>
        <v>296</v>
      </c>
      <c r="B427" s="1356"/>
      <c r="D427" s="735" t="s">
        <v>1106</v>
      </c>
      <c r="E427" s="735" t="s">
        <v>225</v>
      </c>
      <c r="F427" s="965">
        <f t="shared" si="62"/>
        <v>500</v>
      </c>
      <c r="G427" s="1359"/>
      <c r="K427" s="565">
        <v>260</v>
      </c>
    </row>
    <row r="428" spans="1:11" x14ac:dyDescent="0.25">
      <c r="A428" s="737">
        <f t="shared" si="65"/>
        <v>297</v>
      </c>
      <c r="B428" s="1357"/>
      <c r="D428" s="738" t="s">
        <v>1107</v>
      </c>
      <c r="E428" s="738" t="s">
        <v>225</v>
      </c>
      <c r="F428" s="965">
        <f t="shared" si="62"/>
        <v>500</v>
      </c>
      <c r="G428" s="1360"/>
      <c r="K428" s="567">
        <v>260</v>
      </c>
    </row>
    <row r="429" spans="1:11" x14ac:dyDescent="0.25">
      <c r="A429" s="729"/>
      <c r="B429" s="1355"/>
      <c r="D429" s="954" t="s">
        <v>1108</v>
      </c>
      <c r="E429" s="732"/>
      <c r="F429" s="965"/>
      <c r="G429" s="1358" t="s">
        <v>835</v>
      </c>
      <c r="K429" s="570"/>
    </row>
    <row r="430" spans="1:11" x14ac:dyDescent="0.25">
      <c r="A430" s="734">
        <f>A428+1</f>
        <v>298</v>
      </c>
      <c r="B430" s="1356"/>
      <c r="D430" s="735" t="s">
        <v>1109</v>
      </c>
      <c r="E430" s="735" t="s">
        <v>225</v>
      </c>
      <c r="F430" s="965">
        <f t="shared" si="62"/>
        <v>700</v>
      </c>
      <c r="G430" s="1359"/>
      <c r="K430" s="565">
        <v>400</v>
      </c>
    </row>
    <row r="431" spans="1:11" x14ac:dyDescent="0.25">
      <c r="A431" s="734">
        <f t="shared" ref="A431:A439" si="66">A430+1</f>
        <v>299</v>
      </c>
      <c r="B431" s="1356"/>
      <c r="D431" s="735" t="s">
        <v>1110</v>
      </c>
      <c r="E431" s="735" t="s">
        <v>225</v>
      </c>
      <c r="F431" s="965">
        <f t="shared" si="62"/>
        <v>700</v>
      </c>
      <c r="G431" s="1359"/>
      <c r="K431" s="565">
        <v>400</v>
      </c>
    </row>
    <row r="432" spans="1:11" x14ac:dyDescent="0.25">
      <c r="A432" s="734">
        <f t="shared" si="66"/>
        <v>300</v>
      </c>
      <c r="B432" s="1356"/>
      <c r="D432" s="735" t="s">
        <v>1111</v>
      </c>
      <c r="E432" s="735" t="s">
        <v>225</v>
      </c>
      <c r="F432" s="965">
        <f t="shared" si="62"/>
        <v>700</v>
      </c>
      <c r="G432" s="1359"/>
      <c r="K432" s="565">
        <v>400</v>
      </c>
    </row>
    <row r="433" spans="1:11" x14ac:dyDescent="0.25">
      <c r="A433" s="734">
        <f t="shared" si="66"/>
        <v>301</v>
      </c>
      <c r="B433" s="1356"/>
      <c r="D433" s="735" t="s">
        <v>1112</v>
      </c>
      <c r="E433" s="735" t="s">
        <v>225</v>
      </c>
      <c r="F433" s="965">
        <f t="shared" si="62"/>
        <v>700</v>
      </c>
      <c r="G433" s="1359"/>
      <c r="K433" s="565">
        <v>400</v>
      </c>
    </row>
    <row r="434" spans="1:11" x14ac:dyDescent="0.25">
      <c r="A434" s="734">
        <f t="shared" si="66"/>
        <v>302</v>
      </c>
      <c r="B434" s="1356"/>
      <c r="D434" s="735" t="s">
        <v>1113</v>
      </c>
      <c r="E434" s="735" t="s">
        <v>225</v>
      </c>
      <c r="F434" s="965">
        <f t="shared" si="62"/>
        <v>700</v>
      </c>
      <c r="G434" s="1359"/>
      <c r="K434" s="565">
        <v>400</v>
      </c>
    </row>
    <row r="435" spans="1:11" x14ac:dyDescent="0.25">
      <c r="A435" s="734">
        <f t="shared" si="66"/>
        <v>303</v>
      </c>
      <c r="B435" s="1356"/>
      <c r="D435" s="735" t="s">
        <v>1114</v>
      </c>
      <c r="E435" s="735" t="s">
        <v>225</v>
      </c>
      <c r="F435" s="965">
        <f t="shared" si="62"/>
        <v>700</v>
      </c>
      <c r="G435" s="1359"/>
      <c r="K435" s="565">
        <v>400</v>
      </c>
    </row>
    <row r="436" spans="1:11" x14ac:dyDescent="0.25">
      <c r="A436" s="734">
        <f t="shared" si="66"/>
        <v>304</v>
      </c>
      <c r="B436" s="1356"/>
      <c r="D436" s="735" t="s">
        <v>1115</v>
      </c>
      <c r="E436" s="735" t="s">
        <v>225</v>
      </c>
      <c r="F436" s="965">
        <f t="shared" si="62"/>
        <v>700</v>
      </c>
      <c r="G436" s="1359"/>
      <c r="K436" s="565">
        <v>400</v>
      </c>
    </row>
    <row r="437" spans="1:11" x14ac:dyDescent="0.25">
      <c r="A437" s="734">
        <f t="shared" si="66"/>
        <v>305</v>
      </c>
      <c r="B437" s="1356"/>
      <c r="D437" s="735" t="s">
        <v>1116</v>
      </c>
      <c r="E437" s="735" t="s">
        <v>225</v>
      </c>
      <c r="F437" s="965">
        <f t="shared" si="62"/>
        <v>700</v>
      </c>
      <c r="G437" s="1359"/>
      <c r="K437" s="565">
        <v>400</v>
      </c>
    </row>
    <row r="438" spans="1:11" x14ac:dyDescent="0.25">
      <c r="A438" s="734">
        <f t="shared" si="66"/>
        <v>306</v>
      </c>
      <c r="B438" s="1356"/>
      <c r="D438" s="735" t="s">
        <v>1117</v>
      </c>
      <c r="E438" s="735" t="s">
        <v>225</v>
      </c>
      <c r="F438" s="965">
        <f t="shared" si="62"/>
        <v>700</v>
      </c>
      <c r="G438" s="1359"/>
      <c r="K438" s="565">
        <v>400</v>
      </c>
    </row>
    <row r="439" spans="1:11" x14ac:dyDescent="0.25">
      <c r="A439" s="737">
        <f t="shared" si="66"/>
        <v>307</v>
      </c>
      <c r="B439" s="1357"/>
      <c r="D439" s="738" t="s">
        <v>1118</v>
      </c>
      <c r="E439" s="738" t="s">
        <v>225</v>
      </c>
      <c r="F439" s="965">
        <f t="shared" si="62"/>
        <v>700</v>
      </c>
      <c r="G439" s="1360"/>
      <c r="K439" s="567">
        <v>400</v>
      </c>
    </row>
    <row r="440" spans="1:11" x14ac:dyDescent="0.25">
      <c r="A440" s="729"/>
      <c r="B440" s="1355"/>
      <c r="C440" s="954" t="s">
        <v>1119</v>
      </c>
      <c r="D440" s="732"/>
      <c r="E440" s="733"/>
      <c r="F440" s="965"/>
      <c r="G440" s="1358" t="s">
        <v>835</v>
      </c>
      <c r="K440" s="570"/>
    </row>
    <row r="441" spans="1:11" x14ac:dyDescent="0.25">
      <c r="A441" s="734">
        <f>A439+1</f>
        <v>308</v>
      </c>
      <c r="B441" s="1356"/>
      <c r="D441" s="735" t="s">
        <v>1120</v>
      </c>
      <c r="E441" s="735" t="s">
        <v>225</v>
      </c>
      <c r="F441" s="965">
        <f t="shared" si="62"/>
        <v>500</v>
      </c>
      <c r="G441" s="1359"/>
      <c r="K441" s="565">
        <v>260</v>
      </c>
    </row>
    <row r="442" spans="1:11" x14ac:dyDescent="0.25">
      <c r="A442" s="734">
        <f t="shared" ref="A442:A448" si="67">A441+1</f>
        <v>309</v>
      </c>
      <c r="B442" s="1356"/>
      <c r="D442" s="735" t="s">
        <v>1121</v>
      </c>
      <c r="E442" s="735" t="s">
        <v>225</v>
      </c>
      <c r="F442" s="965">
        <f t="shared" si="62"/>
        <v>500</v>
      </c>
      <c r="G442" s="1359"/>
      <c r="K442" s="565">
        <v>260</v>
      </c>
    </row>
    <row r="443" spans="1:11" x14ac:dyDescent="0.25">
      <c r="A443" s="734">
        <f t="shared" si="67"/>
        <v>310</v>
      </c>
      <c r="B443" s="1356"/>
      <c r="D443" s="735" t="s">
        <v>1122</v>
      </c>
      <c r="E443" s="735" t="s">
        <v>225</v>
      </c>
      <c r="F443" s="965">
        <f t="shared" si="62"/>
        <v>500</v>
      </c>
      <c r="G443" s="1359"/>
      <c r="K443" s="565">
        <v>260</v>
      </c>
    </row>
    <row r="444" spans="1:11" x14ac:dyDescent="0.25">
      <c r="A444" s="734">
        <f t="shared" si="67"/>
        <v>311</v>
      </c>
      <c r="B444" s="1356"/>
      <c r="D444" s="735" t="s">
        <v>1123</v>
      </c>
      <c r="E444" s="735" t="s">
        <v>225</v>
      </c>
      <c r="F444" s="965">
        <f t="shared" si="62"/>
        <v>500</v>
      </c>
      <c r="G444" s="1359"/>
      <c r="K444" s="565">
        <v>260</v>
      </c>
    </row>
    <row r="445" spans="1:11" x14ac:dyDescent="0.25">
      <c r="A445" s="734">
        <f t="shared" si="67"/>
        <v>312</v>
      </c>
      <c r="B445" s="1356"/>
      <c r="D445" s="735" t="s">
        <v>1124</v>
      </c>
      <c r="E445" s="735" t="s">
        <v>225</v>
      </c>
      <c r="F445" s="965">
        <f t="shared" si="62"/>
        <v>500</v>
      </c>
      <c r="G445" s="1359"/>
      <c r="K445" s="565">
        <v>260</v>
      </c>
    </row>
    <row r="446" spans="1:11" x14ac:dyDescent="0.25">
      <c r="A446" s="734">
        <f t="shared" si="67"/>
        <v>313</v>
      </c>
      <c r="B446" s="1356"/>
      <c r="D446" s="735" t="s">
        <v>1125</v>
      </c>
      <c r="E446" s="735" t="s">
        <v>225</v>
      </c>
      <c r="F446" s="965">
        <f t="shared" si="62"/>
        <v>500</v>
      </c>
      <c r="G446" s="1359"/>
      <c r="K446" s="565">
        <v>260</v>
      </c>
    </row>
    <row r="447" spans="1:11" x14ac:dyDescent="0.25">
      <c r="A447" s="734">
        <f t="shared" si="67"/>
        <v>314</v>
      </c>
      <c r="B447" s="1356"/>
      <c r="D447" s="735" t="s">
        <v>1126</v>
      </c>
      <c r="E447" s="735" t="s">
        <v>225</v>
      </c>
      <c r="F447" s="965">
        <f t="shared" si="62"/>
        <v>500</v>
      </c>
      <c r="G447" s="1359"/>
      <c r="K447" s="565">
        <v>260</v>
      </c>
    </row>
    <row r="448" spans="1:11" x14ac:dyDescent="0.25">
      <c r="A448" s="734">
        <f t="shared" si="67"/>
        <v>315</v>
      </c>
      <c r="B448" s="1356"/>
      <c r="D448" s="735" t="s">
        <v>1127</v>
      </c>
      <c r="E448" s="735" t="s">
        <v>225</v>
      </c>
      <c r="F448" s="965">
        <f t="shared" si="62"/>
        <v>500</v>
      </c>
      <c r="G448" s="1359"/>
      <c r="K448" s="565">
        <v>260</v>
      </c>
    </row>
    <row r="449" spans="1:11" x14ac:dyDescent="0.25">
      <c r="A449" s="729"/>
      <c r="B449" s="1355"/>
      <c r="D449" s="954" t="s">
        <v>831</v>
      </c>
      <c r="E449" s="732"/>
      <c r="F449" s="965"/>
      <c r="G449" s="966"/>
      <c r="K449" s="570"/>
    </row>
    <row r="450" spans="1:11" ht="38.25" x14ac:dyDescent="0.25">
      <c r="A450" s="734">
        <f>A448+1</f>
        <v>316</v>
      </c>
      <c r="B450" s="1356"/>
      <c r="D450" s="735" t="s">
        <v>832</v>
      </c>
      <c r="E450" s="735" t="s">
        <v>225</v>
      </c>
      <c r="F450" s="965">
        <f t="shared" si="62"/>
        <v>8500</v>
      </c>
      <c r="G450" s="967" t="s">
        <v>833</v>
      </c>
      <c r="K450" s="565">
        <v>4730</v>
      </c>
    </row>
    <row r="451" spans="1:11" ht="25.5" x14ac:dyDescent="0.25">
      <c r="A451" s="737">
        <f>A450+1</f>
        <v>317</v>
      </c>
      <c r="B451" s="1357"/>
      <c r="D451" s="738" t="s">
        <v>834</v>
      </c>
      <c r="E451" s="738" t="s">
        <v>225</v>
      </c>
      <c r="F451" s="965">
        <f t="shared" si="62"/>
        <v>2600</v>
      </c>
      <c r="G451" s="968" t="s">
        <v>835</v>
      </c>
      <c r="K451" s="567">
        <v>1420</v>
      </c>
    </row>
    <row r="452" spans="1:11" ht="18.75" x14ac:dyDescent="0.25">
      <c r="A452" s="1363" t="s">
        <v>1128</v>
      </c>
      <c r="B452" s="1364"/>
      <c r="C452" s="1364"/>
      <c r="D452" s="1364"/>
      <c r="E452" s="1364"/>
      <c r="F452" s="1364"/>
      <c r="G452" s="1365"/>
    </row>
    <row r="453" spans="1:11" x14ac:dyDescent="0.25">
      <c r="A453" s="863"/>
      <c r="B453" s="901"/>
      <c r="D453" s="954" t="s">
        <v>1129</v>
      </c>
      <c r="E453" s="901"/>
      <c r="F453" s="956"/>
      <c r="G453" s="1344" t="s">
        <v>835</v>
      </c>
      <c r="K453" s="247"/>
    </row>
    <row r="454" spans="1:11" x14ac:dyDescent="0.25">
      <c r="A454" s="734">
        <f>A451+1</f>
        <v>318</v>
      </c>
      <c r="B454" s="1287"/>
      <c r="D454" s="735" t="s">
        <v>1130</v>
      </c>
      <c r="E454" s="735" t="s">
        <v>225</v>
      </c>
      <c r="F454" s="969">
        <f t="shared" si="62"/>
        <v>800</v>
      </c>
      <c r="G454" s="1345"/>
      <c r="K454" s="571">
        <v>440</v>
      </c>
    </row>
    <row r="455" spans="1:11" x14ac:dyDescent="0.25">
      <c r="A455" s="666">
        <f t="shared" ref="A455:A460" si="68">A454+1</f>
        <v>319</v>
      </c>
      <c r="B455" s="1287"/>
      <c r="D455" s="735" t="s">
        <v>1131</v>
      </c>
      <c r="E455" s="735" t="s">
        <v>225</v>
      </c>
      <c r="F455" s="969">
        <f t="shared" si="62"/>
        <v>800</v>
      </c>
      <c r="G455" s="1345"/>
      <c r="K455" s="571">
        <v>440</v>
      </c>
    </row>
    <row r="456" spans="1:11" x14ac:dyDescent="0.25">
      <c r="A456" s="666">
        <f t="shared" si="68"/>
        <v>320</v>
      </c>
      <c r="B456" s="1287"/>
      <c r="D456" s="735" t="s">
        <v>1132</v>
      </c>
      <c r="E456" s="735" t="s">
        <v>225</v>
      </c>
      <c r="F456" s="969">
        <f t="shared" si="62"/>
        <v>800</v>
      </c>
      <c r="G456" s="1345"/>
      <c r="K456" s="571">
        <v>440</v>
      </c>
    </row>
    <row r="457" spans="1:11" x14ac:dyDescent="0.25">
      <c r="A457" s="666">
        <f t="shared" si="68"/>
        <v>321</v>
      </c>
      <c r="B457" s="1287"/>
      <c r="D457" s="735" t="s">
        <v>1133</v>
      </c>
      <c r="E457" s="735" t="s">
        <v>225</v>
      </c>
      <c r="F457" s="969">
        <f t="shared" si="62"/>
        <v>800</v>
      </c>
      <c r="G457" s="1345"/>
      <c r="K457" s="571">
        <v>440</v>
      </c>
    </row>
    <row r="458" spans="1:11" x14ac:dyDescent="0.25">
      <c r="A458" s="666">
        <f t="shared" si="68"/>
        <v>322</v>
      </c>
      <c r="B458" s="1287"/>
      <c r="D458" s="735" t="s">
        <v>1134</v>
      </c>
      <c r="E458" s="735" t="s">
        <v>225</v>
      </c>
      <c r="F458" s="969">
        <f t="shared" si="62"/>
        <v>800</v>
      </c>
      <c r="G458" s="1345"/>
      <c r="K458" s="571">
        <v>440</v>
      </c>
    </row>
    <row r="459" spans="1:11" x14ac:dyDescent="0.25">
      <c r="A459" s="666">
        <f t="shared" si="68"/>
        <v>323</v>
      </c>
      <c r="B459" s="1287"/>
      <c r="D459" s="735" t="s">
        <v>1135</v>
      </c>
      <c r="E459" s="735" t="s">
        <v>225</v>
      </c>
      <c r="F459" s="969">
        <f t="shared" si="62"/>
        <v>800</v>
      </c>
      <c r="G459" s="1345"/>
      <c r="K459" s="571">
        <v>440</v>
      </c>
    </row>
    <row r="460" spans="1:11" x14ac:dyDescent="0.25">
      <c r="A460" s="959">
        <f t="shared" si="68"/>
        <v>324</v>
      </c>
      <c r="B460" s="1281"/>
      <c r="D460" s="960" t="s">
        <v>1136</v>
      </c>
      <c r="E460" s="960" t="s">
        <v>225</v>
      </c>
      <c r="F460" s="969">
        <f t="shared" si="62"/>
        <v>800</v>
      </c>
      <c r="G460" s="1348"/>
      <c r="K460" s="572">
        <v>440</v>
      </c>
    </row>
    <row r="461" spans="1:11" x14ac:dyDescent="0.25">
      <c r="A461" s="863"/>
      <c r="B461" s="1294"/>
      <c r="D461" s="954" t="s">
        <v>1137</v>
      </c>
      <c r="E461" s="901"/>
      <c r="F461" s="969"/>
      <c r="G461" s="1344" t="s">
        <v>835</v>
      </c>
      <c r="K461" s="247"/>
    </row>
    <row r="462" spans="1:11" ht="25.5" x14ac:dyDescent="0.25">
      <c r="A462" s="734">
        <f>A460+1</f>
        <v>325</v>
      </c>
      <c r="B462" s="1282"/>
      <c r="D462" s="735" t="s">
        <v>1138</v>
      </c>
      <c r="E462" s="735" t="s">
        <v>225</v>
      </c>
      <c r="F462" s="969">
        <f t="shared" si="62"/>
        <v>2400</v>
      </c>
      <c r="G462" s="1345"/>
      <c r="K462" s="571">
        <v>1350</v>
      </c>
    </row>
    <row r="463" spans="1:11" ht="25.5" x14ac:dyDescent="0.25">
      <c r="A463" s="666">
        <f t="shared" ref="A463:A464" si="69">A462+1</f>
        <v>326</v>
      </c>
      <c r="B463" s="1282"/>
      <c r="D463" s="735" t="s">
        <v>1139</v>
      </c>
      <c r="E463" s="735" t="s">
        <v>225</v>
      </c>
      <c r="F463" s="969">
        <f t="shared" si="62"/>
        <v>2400</v>
      </c>
      <c r="G463" s="1345"/>
      <c r="K463" s="571">
        <v>1350</v>
      </c>
    </row>
    <row r="464" spans="1:11" x14ac:dyDescent="0.25">
      <c r="A464" s="666">
        <f t="shared" si="69"/>
        <v>327</v>
      </c>
      <c r="B464" s="1283"/>
      <c r="D464" s="735" t="s">
        <v>1140</v>
      </c>
      <c r="E464" s="735" t="s">
        <v>225</v>
      </c>
      <c r="F464" s="969">
        <f t="shared" si="62"/>
        <v>2400</v>
      </c>
      <c r="G464" s="1345"/>
      <c r="K464" s="571">
        <v>1350</v>
      </c>
    </row>
    <row r="465" spans="1:11" x14ac:dyDescent="0.25">
      <c r="A465" s="863"/>
      <c r="B465" s="901"/>
      <c r="C465" s="1366" t="s">
        <v>1141</v>
      </c>
      <c r="D465" s="1367"/>
      <c r="E465" s="1367"/>
      <c r="F465" s="1368"/>
      <c r="G465" s="1369" t="s">
        <v>835</v>
      </c>
    </row>
    <row r="466" spans="1:11" ht="114.75" x14ac:dyDescent="0.25">
      <c r="A466" s="734">
        <f>A464+1</f>
        <v>328</v>
      </c>
      <c r="B466" s="970"/>
      <c r="D466" s="971" t="s">
        <v>1142</v>
      </c>
      <c r="E466" s="735" t="s">
        <v>225</v>
      </c>
      <c r="F466" s="969">
        <f t="shared" si="62"/>
        <v>15300</v>
      </c>
      <c r="G466" s="1370"/>
      <c r="K466" s="571">
        <v>8500</v>
      </c>
    </row>
    <row r="467" spans="1:11" ht="114.75" x14ac:dyDescent="0.25">
      <c r="A467" s="666">
        <f t="shared" ref="A467:A474" si="70">A466+1</f>
        <v>329</v>
      </c>
      <c r="B467" s="970"/>
      <c r="D467" s="971" t="s">
        <v>1143</v>
      </c>
      <c r="E467" s="735" t="s">
        <v>225</v>
      </c>
      <c r="F467" s="969">
        <f t="shared" si="62"/>
        <v>27200</v>
      </c>
      <c r="G467" s="1370"/>
      <c r="K467" s="571">
        <v>15100</v>
      </c>
    </row>
    <row r="468" spans="1:11" ht="114.75" x14ac:dyDescent="0.25">
      <c r="A468" s="666">
        <f t="shared" si="70"/>
        <v>330</v>
      </c>
      <c r="B468" s="970"/>
      <c r="D468" s="971" t="s">
        <v>1144</v>
      </c>
      <c r="E468" s="735" t="s">
        <v>225</v>
      </c>
      <c r="F468" s="969">
        <f t="shared" si="62"/>
        <v>28400</v>
      </c>
      <c r="G468" s="1370"/>
      <c r="K468" s="571">
        <v>15800</v>
      </c>
    </row>
    <row r="469" spans="1:11" ht="78.75" customHeight="1" x14ac:dyDescent="0.25">
      <c r="A469" s="972">
        <f t="shared" si="70"/>
        <v>331</v>
      </c>
      <c r="B469" s="973"/>
      <c r="D469" s="974" t="s">
        <v>1145</v>
      </c>
      <c r="E469" s="960" t="s">
        <v>225</v>
      </c>
      <c r="F469" s="969">
        <f t="shared" si="62"/>
        <v>49000</v>
      </c>
      <c r="G469" s="1370"/>
      <c r="K469" s="572">
        <v>27200</v>
      </c>
    </row>
    <row r="470" spans="1:11" x14ac:dyDescent="0.25">
      <c r="A470" s="863"/>
      <c r="B470" s="975"/>
      <c r="C470" s="1371" t="s">
        <v>1146</v>
      </c>
      <c r="D470" s="1371"/>
      <c r="E470" s="1371"/>
      <c r="F470" s="1371"/>
      <c r="G470" s="1369" t="s">
        <v>835</v>
      </c>
    </row>
    <row r="471" spans="1:11" ht="89.25" x14ac:dyDescent="0.25">
      <c r="A471" s="666">
        <f>A469+1</f>
        <v>332</v>
      </c>
      <c r="B471" s="970"/>
      <c r="D471" s="971" t="s">
        <v>1147</v>
      </c>
      <c r="E471" s="735" t="s">
        <v>225</v>
      </c>
      <c r="F471" s="969">
        <f t="shared" si="62"/>
        <v>28100</v>
      </c>
      <c r="G471" s="1370"/>
      <c r="K471" s="571">
        <v>15600</v>
      </c>
    </row>
    <row r="472" spans="1:11" ht="127.5" x14ac:dyDescent="0.25">
      <c r="A472" s="666">
        <f t="shared" si="70"/>
        <v>333</v>
      </c>
      <c r="B472" s="970"/>
      <c r="D472" s="971" t="s">
        <v>1148</v>
      </c>
      <c r="E472" s="735" t="s">
        <v>225</v>
      </c>
      <c r="F472" s="969">
        <f t="shared" ref="F472:F474" si="71">ROUND(K472+K472*80%,-2)</f>
        <v>53300</v>
      </c>
      <c r="G472" s="1370"/>
      <c r="K472" s="571">
        <v>29600</v>
      </c>
    </row>
    <row r="473" spans="1:11" ht="114.75" x14ac:dyDescent="0.25">
      <c r="A473" s="666">
        <f t="shared" si="70"/>
        <v>334</v>
      </c>
      <c r="B473" s="970"/>
      <c r="D473" s="971" t="s">
        <v>1149</v>
      </c>
      <c r="E473" s="735" t="s">
        <v>225</v>
      </c>
      <c r="F473" s="969">
        <f t="shared" si="71"/>
        <v>54500</v>
      </c>
      <c r="G473" s="1370"/>
      <c r="K473" s="571">
        <v>30300</v>
      </c>
    </row>
    <row r="474" spans="1:11" ht="153" x14ac:dyDescent="0.25">
      <c r="A474" s="870">
        <f t="shared" si="70"/>
        <v>335</v>
      </c>
      <c r="B474" s="976"/>
      <c r="D474" s="977" t="s">
        <v>1150</v>
      </c>
      <c r="E474" s="738" t="s">
        <v>225</v>
      </c>
      <c r="F474" s="969">
        <f t="shared" si="71"/>
        <v>31700</v>
      </c>
      <c r="G474" s="1372"/>
      <c r="K474" s="573">
        <v>17600</v>
      </c>
    </row>
    <row r="475" spans="1:11" x14ac:dyDescent="0.25">
      <c r="A475" s="978" t="s">
        <v>1151</v>
      </c>
      <c r="B475" s="979"/>
      <c r="C475" s="979"/>
      <c r="D475" s="979"/>
      <c r="E475" s="980"/>
      <c r="F475" s="979"/>
      <c r="G475" s="981"/>
    </row>
    <row r="476" spans="1:11" x14ac:dyDescent="0.25">
      <c r="A476" s="978" t="s">
        <v>1152</v>
      </c>
      <c r="B476" s="979"/>
      <c r="C476" s="979"/>
      <c r="D476" s="979"/>
      <c r="E476" s="980"/>
      <c r="F476" s="979"/>
      <c r="G476" s="981"/>
    </row>
    <row r="477" spans="1:11" x14ac:dyDescent="0.25">
      <c r="A477" s="978" t="s">
        <v>1153</v>
      </c>
      <c r="B477" s="979"/>
      <c r="C477" s="979"/>
      <c r="D477" s="979"/>
      <c r="E477" s="980"/>
      <c r="F477" s="979"/>
      <c r="G477" s="981"/>
    </row>
    <row r="478" spans="1:11" ht="18.75" x14ac:dyDescent="0.25">
      <c r="A478" s="982"/>
      <c r="B478" s="982"/>
      <c r="C478" s="983"/>
      <c r="D478" s="984" t="s">
        <v>748</v>
      </c>
      <c r="E478" s="983"/>
      <c r="F478" s="985"/>
      <c r="G478" s="983"/>
    </row>
    <row r="479" spans="1:11" x14ac:dyDescent="0.25">
      <c r="A479" s="982"/>
      <c r="B479" s="986" t="s">
        <v>215</v>
      </c>
      <c r="C479" s="987" t="s">
        <v>196</v>
      </c>
      <c r="D479" s="987" t="s">
        <v>749</v>
      </c>
      <c r="E479" s="987" t="s">
        <v>750</v>
      </c>
      <c r="F479" s="1361" t="s">
        <v>836</v>
      </c>
      <c r="G479" s="1362"/>
    </row>
    <row r="480" spans="1:11" ht="25.5" x14ac:dyDescent="0.25">
      <c r="A480" s="982"/>
      <c r="B480" s="749">
        <v>1</v>
      </c>
      <c r="C480" s="750" t="s">
        <v>751</v>
      </c>
      <c r="D480" s="988" t="s">
        <v>752</v>
      </c>
      <c r="E480" s="751">
        <f t="shared" ref="E480:E486" si="72">ROUND(I480+I480*80%,-2)</f>
        <v>800</v>
      </c>
      <c r="F480" s="989" t="s">
        <v>753</v>
      </c>
      <c r="G480" s="989" t="s">
        <v>754</v>
      </c>
      <c r="I480" s="303">
        <v>450</v>
      </c>
      <c r="J480" s="298" t="s">
        <v>753</v>
      </c>
      <c r="K480" s="298" t="s">
        <v>754</v>
      </c>
    </row>
    <row r="481" spans="2:11" x14ac:dyDescent="0.25">
      <c r="B481" s="749">
        <f t="shared" ref="B481:B486" si="73">B480+1</f>
        <v>2</v>
      </c>
      <c r="C481" s="750" t="s">
        <v>755</v>
      </c>
      <c r="D481" s="750" t="s">
        <v>756</v>
      </c>
      <c r="E481" s="751">
        <f t="shared" si="72"/>
        <v>300</v>
      </c>
      <c r="F481" s="751">
        <f t="shared" ref="F481:F484" si="74">ROUND(J481+J481*80%,-2)</f>
        <v>1400</v>
      </c>
      <c r="G481" s="751">
        <f t="shared" ref="G481:G484" si="75">ROUND(K481+K481*80%,-2)</f>
        <v>1700</v>
      </c>
      <c r="I481" s="301">
        <v>170</v>
      </c>
      <c r="J481" s="301">
        <v>790</v>
      </c>
      <c r="K481" s="301">
        <v>960</v>
      </c>
    </row>
    <row r="482" spans="2:11" ht="25.5" x14ac:dyDescent="0.25">
      <c r="B482" s="749">
        <f t="shared" si="73"/>
        <v>3</v>
      </c>
      <c r="C482" s="750" t="s">
        <v>757</v>
      </c>
      <c r="D482" s="750" t="s">
        <v>758</v>
      </c>
      <c r="E482" s="751">
        <f t="shared" si="72"/>
        <v>400</v>
      </c>
      <c r="F482" s="751">
        <f t="shared" si="74"/>
        <v>1600</v>
      </c>
      <c r="G482" s="751">
        <f t="shared" si="75"/>
        <v>2000</v>
      </c>
      <c r="I482" s="301">
        <v>220</v>
      </c>
      <c r="J482" s="301">
        <v>890</v>
      </c>
      <c r="K482" s="301">
        <v>1110</v>
      </c>
    </row>
    <row r="483" spans="2:11" x14ac:dyDescent="0.25">
      <c r="B483" s="749">
        <f t="shared" si="73"/>
        <v>4</v>
      </c>
      <c r="C483" s="750" t="s">
        <v>759</v>
      </c>
      <c r="D483" s="988" t="s">
        <v>760</v>
      </c>
      <c r="E483" s="751">
        <f t="shared" si="72"/>
        <v>1100</v>
      </c>
      <c r="F483" s="751">
        <f t="shared" si="74"/>
        <v>3000</v>
      </c>
      <c r="G483" s="751">
        <f t="shared" si="75"/>
        <v>4100</v>
      </c>
      <c r="I483" s="303">
        <v>600</v>
      </c>
      <c r="J483" s="303">
        <v>1650</v>
      </c>
      <c r="K483" s="303">
        <v>2250</v>
      </c>
    </row>
    <row r="484" spans="2:11" x14ac:dyDescent="0.25">
      <c r="B484" s="749">
        <f t="shared" si="73"/>
        <v>5</v>
      </c>
      <c r="C484" s="750" t="s">
        <v>761</v>
      </c>
      <c r="D484" s="751" t="s">
        <v>762</v>
      </c>
      <c r="E484" s="751">
        <f t="shared" si="72"/>
        <v>1500</v>
      </c>
      <c r="F484" s="751">
        <f t="shared" si="74"/>
        <v>3800</v>
      </c>
      <c r="G484" s="751">
        <f t="shared" si="75"/>
        <v>5300</v>
      </c>
      <c r="I484" s="303">
        <v>840</v>
      </c>
      <c r="J484" s="303">
        <v>2130</v>
      </c>
      <c r="K484" s="303">
        <v>2970</v>
      </c>
    </row>
    <row r="485" spans="2:11" ht="25.5" x14ac:dyDescent="0.25">
      <c r="B485" s="749">
        <f t="shared" si="73"/>
        <v>6</v>
      </c>
      <c r="C485" s="750" t="s">
        <v>831</v>
      </c>
      <c r="D485" s="751" t="s">
        <v>839</v>
      </c>
      <c r="E485" s="751">
        <f t="shared" si="72"/>
        <v>900</v>
      </c>
      <c r="F485" s="751" t="s">
        <v>57</v>
      </c>
      <c r="G485" s="751" t="s">
        <v>57</v>
      </c>
      <c r="I485" s="303">
        <v>500</v>
      </c>
      <c r="J485" s="303" t="s">
        <v>57</v>
      </c>
      <c r="K485" s="303" t="s">
        <v>57</v>
      </c>
    </row>
    <row r="486" spans="2:11" x14ac:dyDescent="0.25">
      <c r="B486" s="749">
        <f t="shared" si="73"/>
        <v>7</v>
      </c>
      <c r="C486" s="853" t="s">
        <v>1238</v>
      </c>
      <c r="D486" s="752" t="s">
        <v>1239</v>
      </c>
      <c r="E486" s="751">
        <f t="shared" si="72"/>
        <v>5400</v>
      </c>
      <c r="F486" s="753" t="s">
        <v>57</v>
      </c>
      <c r="G486" s="753" t="s">
        <v>57</v>
      </c>
      <c r="I486" s="743">
        <v>3000</v>
      </c>
      <c r="J486" s="744" t="s">
        <v>57</v>
      </c>
      <c r="K486" s="744" t="s">
        <v>57</v>
      </c>
    </row>
  </sheetData>
  <sheetProtection algorithmName="SHA-512" hashValue="tg2e5vkyajvPAp9axQR8BuB+wt3QF/eo87L9Y6N8BIGKW4kocW0h53kyEI6k/MBkfu1l/YhEWK+D4/G0uyC5EQ==" saltValue="hGU5kH41g5p5NbcoRRu6Tw==" spinCount="100000" sheet="1" formatColumns="0" formatRows="0" insertColumns="0" insertRows="0" insertHyperlinks="0" deleteColumns="0" deleteRows="0" sort="0" autoFilter="0" pivotTables="0"/>
  <mergeCells count="153">
    <mergeCell ref="F479:G479"/>
    <mergeCell ref="A452:G452"/>
    <mergeCell ref="G453:G460"/>
    <mergeCell ref="B454:B460"/>
    <mergeCell ref="B461:B464"/>
    <mergeCell ref="G461:G464"/>
    <mergeCell ref="C465:F465"/>
    <mergeCell ref="G465:G469"/>
    <mergeCell ref="C470:F470"/>
    <mergeCell ref="G470:G474"/>
    <mergeCell ref="B414:B417"/>
    <mergeCell ref="G414:G417"/>
    <mergeCell ref="B418:B428"/>
    <mergeCell ref="G418:G428"/>
    <mergeCell ref="B429:B439"/>
    <mergeCell ref="G429:G439"/>
    <mergeCell ref="B440:B448"/>
    <mergeCell ref="G440:G448"/>
    <mergeCell ref="B449:B451"/>
    <mergeCell ref="G391:G393"/>
    <mergeCell ref="B392:B393"/>
    <mergeCell ref="B394:G394"/>
    <mergeCell ref="G395:G399"/>
    <mergeCell ref="B396:B399"/>
    <mergeCell ref="A400:G400"/>
    <mergeCell ref="G401:G406"/>
    <mergeCell ref="B402:B406"/>
    <mergeCell ref="B407:B413"/>
    <mergeCell ref="G407:G413"/>
    <mergeCell ref="B370:G370"/>
    <mergeCell ref="G371:G376"/>
    <mergeCell ref="B372:B376"/>
    <mergeCell ref="G377:G382"/>
    <mergeCell ref="B378:B382"/>
    <mergeCell ref="B383:G383"/>
    <mergeCell ref="G384:G389"/>
    <mergeCell ref="B385:B389"/>
    <mergeCell ref="B390:G390"/>
    <mergeCell ref="H325:H338"/>
    <mergeCell ref="B326:B338"/>
    <mergeCell ref="H339:H352"/>
    <mergeCell ref="B340:B352"/>
    <mergeCell ref="H353:H360"/>
    <mergeCell ref="B354:B360"/>
    <mergeCell ref="H361:H368"/>
    <mergeCell ref="B362:B368"/>
    <mergeCell ref="A369:G369"/>
    <mergeCell ref="B285:B291"/>
    <mergeCell ref="H285:H291"/>
    <mergeCell ref="B292:B295"/>
    <mergeCell ref="H292:H295"/>
    <mergeCell ref="A296:H296"/>
    <mergeCell ref="H297:H310"/>
    <mergeCell ref="B298:B310"/>
    <mergeCell ref="H311:H324"/>
    <mergeCell ref="B312:B324"/>
    <mergeCell ref="A259:H259"/>
    <mergeCell ref="B260:B266"/>
    <mergeCell ref="H260:H266"/>
    <mergeCell ref="B267:B272"/>
    <mergeCell ref="H267:H272"/>
    <mergeCell ref="B273:B280"/>
    <mergeCell ref="H273:H280"/>
    <mergeCell ref="B281:B283"/>
    <mergeCell ref="H282:H283"/>
    <mergeCell ref="H207:H242"/>
    <mergeCell ref="B208:B211"/>
    <mergeCell ref="B213:B216"/>
    <mergeCell ref="B218:B221"/>
    <mergeCell ref="B223:B225"/>
    <mergeCell ref="B227:B231"/>
    <mergeCell ref="B233:B237"/>
    <mergeCell ref="B238:B242"/>
    <mergeCell ref="H243:H258"/>
    <mergeCell ref="B244:B247"/>
    <mergeCell ref="B248:B251"/>
    <mergeCell ref="B253:B258"/>
    <mergeCell ref="H177:H192"/>
    <mergeCell ref="B178:B180"/>
    <mergeCell ref="B181:B185"/>
    <mergeCell ref="C181:D181"/>
    <mergeCell ref="B187:B189"/>
    <mergeCell ref="B190:B192"/>
    <mergeCell ref="H193:H206"/>
    <mergeCell ref="B194:B197"/>
    <mergeCell ref="B199:B206"/>
    <mergeCell ref="H145:H160"/>
    <mergeCell ref="B146:B149"/>
    <mergeCell ref="B151:B155"/>
    <mergeCell ref="B156:B160"/>
    <mergeCell ref="H161:H168"/>
    <mergeCell ref="B162:B163"/>
    <mergeCell ref="B165:B166"/>
    <mergeCell ref="B167:B168"/>
    <mergeCell ref="H169:H176"/>
    <mergeCell ref="B170:B171"/>
    <mergeCell ref="B173:B174"/>
    <mergeCell ref="B175:B176"/>
    <mergeCell ref="H125:H133"/>
    <mergeCell ref="B126:B129"/>
    <mergeCell ref="B130:B133"/>
    <mergeCell ref="B134:B139"/>
    <mergeCell ref="C134:D134"/>
    <mergeCell ref="H134:H139"/>
    <mergeCell ref="B140:B144"/>
    <mergeCell ref="C140:D140"/>
    <mergeCell ref="H140:H144"/>
    <mergeCell ref="H80:H89"/>
    <mergeCell ref="B81:B83"/>
    <mergeCell ref="B84:B86"/>
    <mergeCell ref="B87:B89"/>
    <mergeCell ref="H90:H97"/>
    <mergeCell ref="B91:B93"/>
    <mergeCell ref="B95:B97"/>
    <mergeCell ref="B98:B103"/>
    <mergeCell ref="H98:H124"/>
    <mergeCell ref="C104:D104"/>
    <mergeCell ref="B105:B108"/>
    <mergeCell ref="C110:D110"/>
    <mergeCell ref="B112:B117"/>
    <mergeCell ref="B118:B124"/>
    <mergeCell ref="B62:B64"/>
    <mergeCell ref="C62:D62"/>
    <mergeCell ref="H62:H69"/>
    <mergeCell ref="B65:B67"/>
    <mergeCell ref="C65:D65"/>
    <mergeCell ref="B68:B69"/>
    <mergeCell ref="H70:H79"/>
    <mergeCell ref="B71:B73"/>
    <mergeCell ref="B74:B76"/>
    <mergeCell ref="B77:B79"/>
    <mergeCell ref="H36:H38"/>
    <mergeCell ref="B37:B38"/>
    <mergeCell ref="H39:H53"/>
    <mergeCell ref="B40:B42"/>
    <mergeCell ref="B44:B46"/>
    <mergeCell ref="B48:B50"/>
    <mergeCell ref="B51:B53"/>
    <mergeCell ref="B54:B56"/>
    <mergeCell ref="C54:D54"/>
    <mergeCell ref="H54:H61"/>
    <mergeCell ref="B57:B59"/>
    <mergeCell ref="C57:D57"/>
    <mergeCell ref="B60:B61"/>
    <mergeCell ref="A6:H6"/>
    <mergeCell ref="H7:H26"/>
    <mergeCell ref="B8:B9"/>
    <mergeCell ref="B11:B13"/>
    <mergeCell ref="B19:B22"/>
    <mergeCell ref="B23:B26"/>
    <mergeCell ref="H27:H31"/>
    <mergeCell ref="B33:B35"/>
    <mergeCell ref="H33:H35"/>
  </mergeCells>
  <pageMargins left="0.25" right="0.25" top="0.75" bottom="0.75" header="0.3" footer="0.3"/>
  <pageSetup paperSize="9" scale="28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V157"/>
  <sheetViews>
    <sheetView zoomScale="70" zoomScaleNormal="70" workbookViewId="0">
      <selection activeCell="AG16" sqref="AG16"/>
    </sheetView>
  </sheetViews>
  <sheetFormatPr defaultColWidth="9.140625" defaultRowHeight="15" x14ac:dyDescent="0.25"/>
  <cols>
    <col min="1" max="1" width="26.5703125" style="64" customWidth="1"/>
    <col min="2" max="2" width="11.85546875" style="103" customWidth="1"/>
    <col min="3" max="3" width="12.5703125" style="103" customWidth="1"/>
    <col min="4" max="7" width="8.7109375" style="103" customWidth="1"/>
    <col min="8" max="8" width="8.7109375" style="64" customWidth="1"/>
    <col min="9" max="9" width="10.42578125" style="103" customWidth="1"/>
    <col min="10" max="10" width="10.85546875" style="103" customWidth="1"/>
    <col min="11" max="12" width="8.7109375" style="103" customWidth="1"/>
    <col min="13" max="13" width="9.140625" style="64"/>
    <col min="14" max="26" width="9.140625" style="64" hidden="1" customWidth="1"/>
    <col min="27" max="29" width="9.140625" style="64" customWidth="1"/>
    <col min="30" max="48" width="9.140625" style="64"/>
    <col min="49" max="16384" width="9.140625" style="1"/>
  </cols>
  <sheetData>
    <row r="1" spans="1:48" s="3" customFormat="1" ht="12" x14ac:dyDescent="0.2">
      <c r="A1" s="66"/>
      <c r="B1" s="67"/>
      <c r="C1" s="68"/>
      <c r="D1" s="69"/>
      <c r="E1" s="68"/>
      <c r="F1" s="69"/>
      <c r="G1" s="69"/>
      <c r="H1" s="69"/>
      <c r="I1" s="69"/>
      <c r="J1" s="69"/>
      <c r="K1" s="520"/>
      <c r="L1" s="521" t="s">
        <v>853</v>
      </c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</row>
    <row r="2" spans="1:48" s="3" customFormat="1" ht="12" x14ac:dyDescent="0.2">
      <c r="A2" s="69" t="s">
        <v>1211</v>
      </c>
      <c r="B2" s="67"/>
      <c r="C2" s="68"/>
      <c r="D2" s="69"/>
      <c r="E2" s="68"/>
      <c r="F2" s="69"/>
      <c r="G2" s="69"/>
      <c r="H2" s="69"/>
      <c r="I2" s="69"/>
      <c r="J2" s="69"/>
      <c r="K2" s="520"/>
      <c r="L2" s="521" t="s">
        <v>2</v>
      </c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</row>
    <row r="3" spans="1:48" s="3" customFormat="1" ht="12" x14ac:dyDescent="0.2">
      <c r="A3" s="69" t="s">
        <v>3</v>
      </c>
      <c r="B3" s="67"/>
      <c r="C3" s="68"/>
      <c r="D3" s="69"/>
      <c r="E3" s="68"/>
      <c r="F3" s="69"/>
      <c r="G3" s="69"/>
      <c r="H3" s="69"/>
      <c r="I3" s="69"/>
      <c r="J3" s="69"/>
      <c r="K3" s="520"/>
      <c r="L3" s="649" t="s">
        <v>1236</v>
      </c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</row>
    <row r="4" spans="1:48" s="8" customFormat="1" ht="15" customHeight="1" x14ac:dyDescent="0.2">
      <c r="A4" s="1373" t="s">
        <v>102</v>
      </c>
      <c r="B4" s="1373"/>
      <c r="C4" s="1373"/>
      <c r="D4" s="1373"/>
      <c r="E4" s="1373"/>
      <c r="F4" s="1373"/>
      <c r="G4" s="1373"/>
      <c r="H4" s="1373"/>
      <c r="I4" s="1373"/>
      <c r="J4" s="1373"/>
      <c r="K4" s="1373"/>
      <c r="L4" s="1373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</row>
    <row r="5" spans="1:48" ht="19.5" customHeight="1" x14ac:dyDescent="0.25"/>
    <row r="6" spans="1:48" s="8" customFormat="1" ht="17.25" x14ac:dyDescent="0.3">
      <c r="A6" s="139" t="s">
        <v>103</v>
      </c>
      <c r="B6" s="140"/>
      <c r="C6" s="141"/>
      <c r="D6" s="141"/>
      <c r="E6" s="71"/>
      <c r="F6" s="71"/>
      <c r="G6" s="71"/>
      <c r="H6" s="71"/>
      <c r="I6" s="141"/>
      <c r="J6" s="141"/>
      <c r="K6" s="141"/>
      <c r="L6" s="142" t="s">
        <v>104</v>
      </c>
      <c r="M6" s="71"/>
      <c r="N6" s="139" t="s">
        <v>103</v>
      </c>
      <c r="O6" s="140"/>
      <c r="P6" s="141"/>
      <c r="Q6" s="141"/>
      <c r="R6" s="71"/>
      <c r="S6" s="71"/>
      <c r="T6" s="71"/>
      <c r="U6" s="71"/>
      <c r="V6" s="141"/>
      <c r="W6" s="141"/>
      <c r="X6" s="141"/>
      <c r="Y6" s="142" t="s">
        <v>104</v>
      </c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</row>
    <row r="7" spans="1:48" s="143" customFormat="1" ht="19.5" customHeight="1" x14ac:dyDescent="0.25">
      <c r="A7" s="1374" t="s">
        <v>105</v>
      </c>
      <c r="B7" s="1376" t="s">
        <v>106</v>
      </c>
      <c r="C7" s="1377"/>
      <c r="D7" s="1377"/>
      <c r="E7" s="1378"/>
      <c r="F7" s="1379" t="s">
        <v>105</v>
      </c>
      <c r="G7" s="1380"/>
      <c r="H7" s="1381"/>
      <c r="I7" s="1376" t="s">
        <v>107</v>
      </c>
      <c r="J7" s="1377"/>
      <c r="K7" s="1377"/>
      <c r="L7" s="1378"/>
      <c r="M7" s="144"/>
      <c r="N7" s="1374" t="s">
        <v>105</v>
      </c>
      <c r="O7" s="1376" t="s">
        <v>106</v>
      </c>
      <c r="P7" s="1377"/>
      <c r="Q7" s="1377"/>
      <c r="R7" s="1378"/>
      <c r="S7" s="1379" t="s">
        <v>105</v>
      </c>
      <c r="T7" s="1380"/>
      <c r="U7" s="1381"/>
      <c r="V7" s="1376" t="s">
        <v>107</v>
      </c>
      <c r="W7" s="1377"/>
      <c r="X7" s="1377"/>
      <c r="Y7" s="1378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  <c r="AV7" s="144"/>
    </row>
    <row r="8" spans="1:48" ht="19.5" customHeight="1" x14ac:dyDescent="0.25">
      <c r="A8" s="1234"/>
      <c r="B8" s="1388" t="s">
        <v>108</v>
      </c>
      <c r="C8" s="1389"/>
      <c r="D8" s="1388" t="s">
        <v>109</v>
      </c>
      <c r="E8" s="1389"/>
      <c r="F8" s="1382"/>
      <c r="G8" s="1383"/>
      <c r="H8" s="1384"/>
      <c r="I8" s="1388" t="s">
        <v>108</v>
      </c>
      <c r="J8" s="1389"/>
      <c r="K8" s="1388" t="s">
        <v>109</v>
      </c>
      <c r="L8" s="1389"/>
      <c r="N8" s="1234"/>
      <c r="O8" s="1388" t="s">
        <v>108</v>
      </c>
      <c r="P8" s="1389"/>
      <c r="Q8" s="1388" t="s">
        <v>109</v>
      </c>
      <c r="R8" s="1389"/>
      <c r="S8" s="1382"/>
      <c r="T8" s="1383"/>
      <c r="U8" s="1384"/>
      <c r="V8" s="1388" t="s">
        <v>108</v>
      </c>
      <c r="W8" s="1389"/>
      <c r="X8" s="1388" t="s">
        <v>109</v>
      </c>
      <c r="Y8" s="1389"/>
    </row>
    <row r="9" spans="1:48" ht="19.5" customHeight="1" x14ac:dyDescent="0.25">
      <c r="A9" s="1375"/>
      <c r="B9" s="146" t="s">
        <v>110</v>
      </c>
      <c r="C9" s="146" t="s">
        <v>111</v>
      </c>
      <c r="D9" s="146" t="s">
        <v>110</v>
      </c>
      <c r="E9" s="146" t="s">
        <v>111</v>
      </c>
      <c r="F9" s="1385"/>
      <c r="G9" s="1386"/>
      <c r="H9" s="1387"/>
      <c r="I9" s="146" t="s">
        <v>110</v>
      </c>
      <c r="J9" s="146" t="s">
        <v>111</v>
      </c>
      <c r="K9" s="146" t="s">
        <v>110</v>
      </c>
      <c r="L9" s="146" t="s">
        <v>111</v>
      </c>
      <c r="N9" s="1375"/>
      <c r="O9" s="146" t="s">
        <v>110</v>
      </c>
      <c r="P9" s="146" t="s">
        <v>111</v>
      </c>
      <c r="Q9" s="146" t="s">
        <v>110</v>
      </c>
      <c r="R9" s="146" t="s">
        <v>111</v>
      </c>
      <c r="S9" s="1385"/>
      <c r="T9" s="1386"/>
      <c r="U9" s="1387"/>
      <c r="V9" s="146" t="s">
        <v>110</v>
      </c>
      <c r="W9" s="146" t="s">
        <v>111</v>
      </c>
      <c r="X9" s="146" t="s">
        <v>110</v>
      </c>
      <c r="Y9" s="146" t="s">
        <v>111</v>
      </c>
    </row>
    <row r="10" spans="1:48" s="143" customFormat="1" ht="19.5" customHeight="1" x14ac:dyDescent="0.25">
      <c r="A10" s="101" t="s">
        <v>112</v>
      </c>
      <c r="B10" s="149">
        <f t="shared" ref="B10:C46" si="0">ROUND(O10*0.77*1.8,-2)</f>
        <v>2400</v>
      </c>
      <c r="C10" s="149">
        <f t="shared" ref="C10:C46" si="1">ROUND(P10*0.77*1.8,-2)</f>
        <v>6000</v>
      </c>
      <c r="D10" s="150" t="s">
        <v>57</v>
      </c>
      <c r="E10" s="150" t="s">
        <v>57</v>
      </c>
      <c r="F10" s="1390" t="s">
        <v>113</v>
      </c>
      <c r="G10" s="1391"/>
      <c r="H10" s="1392"/>
      <c r="I10" s="151">
        <f t="shared" ref="I10:I42" si="2">ROUND(V10*0.77*1.8,-2)</f>
        <v>2500</v>
      </c>
      <c r="J10" s="151">
        <f t="shared" ref="J10:L42" si="3">ROUND(W10*0.77*1.8,-2)</f>
        <v>6300</v>
      </c>
      <c r="K10" s="151">
        <f t="shared" si="3"/>
        <v>2900</v>
      </c>
      <c r="L10" s="151">
        <f t="shared" si="3"/>
        <v>7200</v>
      </c>
      <c r="M10" s="144"/>
      <c r="N10" s="101" t="s">
        <v>112</v>
      </c>
      <c r="O10" s="146">
        <v>1720</v>
      </c>
      <c r="P10" s="146">
        <v>4300</v>
      </c>
      <c r="Q10" s="146" t="s">
        <v>57</v>
      </c>
      <c r="R10" s="146" t="s">
        <v>57</v>
      </c>
      <c r="S10" s="1390" t="s">
        <v>113</v>
      </c>
      <c r="T10" s="1391"/>
      <c r="U10" s="1392"/>
      <c r="V10" s="146">
        <v>1820</v>
      </c>
      <c r="W10" s="146">
        <v>4550</v>
      </c>
      <c r="X10" s="146">
        <v>2080</v>
      </c>
      <c r="Y10" s="146">
        <v>5200</v>
      </c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</row>
    <row r="11" spans="1:48" ht="19.5" customHeight="1" x14ac:dyDescent="0.25">
      <c r="A11" s="619" t="s">
        <v>114</v>
      </c>
      <c r="B11" s="620">
        <f>ROUND(O11*0.77*1.8,-2)</f>
        <v>2600</v>
      </c>
      <c r="C11" s="620">
        <f t="shared" si="1"/>
        <v>6400</v>
      </c>
      <c r="D11" s="621" t="s">
        <v>57</v>
      </c>
      <c r="E11" s="621" t="s">
        <v>57</v>
      </c>
      <c r="F11" s="1390" t="s">
        <v>115</v>
      </c>
      <c r="G11" s="1391"/>
      <c r="H11" s="1392"/>
      <c r="I11" s="151">
        <f t="shared" si="2"/>
        <v>2700</v>
      </c>
      <c r="J11" s="151">
        <f t="shared" si="3"/>
        <v>6800</v>
      </c>
      <c r="K11" s="151">
        <f t="shared" ref="K11:K42" si="4">ROUND(X11*0.77*1.8,-2)</f>
        <v>3000</v>
      </c>
      <c r="L11" s="151">
        <f t="shared" ref="L11:L42" si="5">ROUND(Y11*0.77*1.8,-2)</f>
        <v>7600</v>
      </c>
      <c r="N11" s="101" t="s">
        <v>114</v>
      </c>
      <c r="O11" s="146">
        <v>1860</v>
      </c>
      <c r="P11" s="146">
        <v>4650</v>
      </c>
      <c r="Q11" s="146" t="s">
        <v>57</v>
      </c>
      <c r="R11" s="146" t="s">
        <v>57</v>
      </c>
      <c r="S11" s="1390" t="s">
        <v>115</v>
      </c>
      <c r="T11" s="1391"/>
      <c r="U11" s="1392"/>
      <c r="V11" s="146">
        <v>1960</v>
      </c>
      <c r="W11" s="146">
        <v>4900</v>
      </c>
      <c r="X11" s="146">
        <v>2200</v>
      </c>
      <c r="Y11" s="146">
        <v>5500</v>
      </c>
    </row>
    <row r="12" spans="1:48" ht="30.75" customHeight="1" x14ac:dyDescent="0.25">
      <c r="A12" s="1393" t="s">
        <v>116</v>
      </c>
      <c r="B12" s="1395" t="s">
        <v>117</v>
      </c>
      <c r="C12" s="1395"/>
      <c r="D12" s="1395"/>
      <c r="E12" s="622" t="s">
        <v>118</v>
      </c>
      <c r="F12" s="1391" t="s">
        <v>119</v>
      </c>
      <c r="G12" s="1391"/>
      <c r="H12" s="1392"/>
      <c r="I12" s="151">
        <f t="shared" si="2"/>
        <v>2800</v>
      </c>
      <c r="J12" s="151">
        <f>ROUND(W12*0.77*1.8,-2)</f>
        <v>7000</v>
      </c>
      <c r="K12" s="146" t="s">
        <v>57</v>
      </c>
      <c r="L12" s="146" t="s">
        <v>57</v>
      </c>
      <c r="N12" s="1396" t="s">
        <v>120</v>
      </c>
      <c r="O12" s="1399" t="s">
        <v>117</v>
      </c>
      <c r="P12" s="1400"/>
      <c r="Q12" s="1401"/>
      <c r="R12" s="151" t="s">
        <v>118</v>
      </c>
      <c r="S12" s="1390" t="s">
        <v>119</v>
      </c>
      <c r="T12" s="1391"/>
      <c r="U12" s="1392"/>
      <c r="V12" s="75">
        <v>2020</v>
      </c>
      <c r="W12" s="75">
        <v>5050</v>
      </c>
      <c r="X12" s="146" t="s">
        <v>57</v>
      </c>
      <c r="Y12" s="146" t="s">
        <v>57</v>
      </c>
    </row>
    <row r="13" spans="1:48" ht="19.5" customHeight="1" x14ac:dyDescent="0.25">
      <c r="A13" s="1394"/>
      <c r="B13" s="1402" t="s">
        <v>111</v>
      </c>
      <c r="C13" s="1402"/>
      <c r="D13" s="1402"/>
      <c r="E13" s="623" t="s">
        <v>111</v>
      </c>
      <c r="F13" s="1403" t="s">
        <v>121</v>
      </c>
      <c r="G13" s="1403"/>
      <c r="H13" s="1404"/>
      <c r="I13" s="1408">
        <f t="shared" si="2"/>
        <v>3000</v>
      </c>
      <c r="J13" s="1408">
        <f t="shared" si="3"/>
        <v>7500</v>
      </c>
      <c r="K13" s="1374" t="s">
        <v>57</v>
      </c>
      <c r="L13" s="1374" t="s">
        <v>57</v>
      </c>
      <c r="N13" s="1397"/>
      <c r="O13" s="1388" t="s">
        <v>111</v>
      </c>
      <c r="P13" s="1410"/>
      <c r="Q13" s="1389"/>
      <c r="R13" s="81" t="s">
        <v>111</v>
      </c>
      <c r="S13" s="1411" t="s">
        <v>121</v>
      </c>
      <c r="T13" s="1403"/>
      <c r="U13" s="1404"/>
      <c r="V13" s="1050">
        <v>2160</v>
      </c>
      <c r="W13" s="1050">
        <v>5400</v>
      </c>
      <c r="X13" s="1374" t="s">
        <v>57</v>
      </c>
      <c r="Y13" s="1374" t="s">
        <v>57</v>
      </c>
    </row>
    <row r="14" spans="1:48" ht="19.5" customHeight="1" x14ac:dyDescent="0.25">
      <c r="A14" s="1394"/>
      <c r="B14" s="1402">
        <f t="shared" si="0"/>
        <v>20700</v>
      </c>
      <c r="C14" s="1402"/>
      <c r="D14" s="1402"/>
      <c r="E14" s="624">
        <f>ROUND(R14*0.77*1.8,-2)</f>
        <v>23700</v>
      </c>
      <c r="F14" s="1405"/>
      <c r="G14" s="1406"/>
      <c r="H14" s="1407"/>
      <c r="I14" s="1409"/>
      <c r="J14" s="1409"/>
      <c r="K14" s="1234"/>
      <c r="L14" s="1234"/>
      <c r="N14" s="1398"/>
      <c r="O14" s="1388">
        <v>14900</v>
      </c>
      <c r="P14" s="1410"/>
      <c r="Q14" s="1389"/>
      <c r="R14" s="146">
        <v>17100</v>
      </c>
      <c r="S14" s="1412"/>
      <c r="T14" s="1413"/>
      <c r="U14" s="1414"/>
      <c r="V14" s="1052"/>
      <c r="W14" s="1052"/>
      <c r="X14" s="1375"/>
      <c r="Y14" s="1375"/>
    </row>
    <row r="15" spans="1:48" s="628" customFormat="1" ht="17.25" x14ac:dyDescent="0.3">
      <c r="A15" s="625" t="s">
        <v>1221</v>
      </c>
      <c r="B15" s="626"/>
      <c r="C15" s="627"/>
      <c r="D15" s="627"/>
      <c r="I15" s="627"/>
      <c r="J15" s="627"/>
      <c r="K15" s="627"/>
      <c r="L15" s="600" t="s">
        <v>104</v>
      </c>
    </row>
    <row r="16" spans="1:48" s="591" customFormat="1" ht="21" customHeight="1" x14ac:dyDescent="0.25">
      <c r="A16" s="637" t="s">
        <v>196</v>
      </c>
      <c r="B16" s="1417" t="s">
        <v>1222</v>
      </c>
      <c r="C16" s="1418"/>
      <c r="D16" s="1418"/>
      <c r="E16" s="1419"/>
      <c r="F16" s="1420" t="s">
        <v>1223</v>
      </c>
      <c r="G16" s="1421"/>
      <c r="H16" s="1421"/>
      <c r="I16" s="1421"/>
      <c r="J16" s="1421"/>
      <c r="K16" s="1421"/>
      <c r="L16" s="1422"/>
    </row>
    <row r="17" spans="1:48" s="591" customFormat="1" ht="21" customHeight="1" x14ac:dyDescent="0.25">
      <c r="A17" s="1426" t="s">
        <v>1224</v>
      </c>
      <c r="B17" s="1415" t="s">
        <v>1225</v>
      </c>
      <c r="C17" s="1415"/>
      <c r="D17" s="638" t="s">
        <v>1226</v>
      </c>
      <c r="E17" s="638" t="s">
        <v>118</v>
      </c>
      <c r="F17" s="1423"/>
      <c r="G17" s="1424"/>
      <c r="H17" s="1424"/>
      <c r="I17" s="1424"/>
      <c r="J17" s="1424"/>
      <c r="K17" s="1424"/>
      <c r="L17" s="1425"/>
      <c r="N17" s="1428" t="s">
        <v>1225</v>
      </c>
      <c r="O17" s="1428"/>
      <c r="P17" s="629" t="s">
        <v>1226</v>
      </c>
      <c r="Q17" s="629" t="s">
        <v>118</v>
      </c>
    </row>
    <row r="18" spans="1:48" s="591" customFormat="1" ht="21" customHeight="1" x14ac:dyDescent="0.25">
      <c r="A18" s="1427"/>
      <c r="B18" s="1416">
        <f>ROUND(N18*0.77*1.8,-2)</f>
        <v>23400</v>
      </c>
      <c r="C18" s="1416"/>
      <c r="D18" s="862">
        <f>ROUND(P18*0.77*1.8,-2)</f>
        <v>25500</v>
      </c>
      <c r="E18" s="862">
        <f>ROUND(Q18*0.77*1.8,-2)</f>
        <v>27000</v>
      </c>
      <c r="F18" s="1423"/>
      <c r="G18" s="1424"/>
      <c r="H18" s="1424"/>
      <c r="I18" s="1424"/>
      <c r="J18" s="1424"/>
      <c r="K18" s="1424"/>
      <c r="L18" s="1425"/>
      <c r="N18" s="1429">
        <v>16900</v>
      </c>
      <c r="O18" s="1429"/>
      <c r="P18" s="662">
        <v>18400</v>
      </c>
      <c r="Q18" s="662">
        <v>19500</v>
      </c>
    </row>
    <row r="19" spans="1:48" s="591" customFormat="1" ht="21" customHeight="1" x14ac:dyDescent="0.25">
      <c r="A19" s="1426" t="s">
        <v>1227</v>
      </c>
      <c r="B19" s="1493" t="s">
        <v>1228</v>
      </c>
      <c r="C19" s="1493"/>
      <c r="D19" s="1493" t="s">
        <v>122</v>
      </c>
      <c r="E19" s="1493"/>
      <c r="F19" s="1420" t="s">
        <v>1229</v>
      </c>
      <c r="G19" s="1421"/>
      <c r="H19" s="1421"/>
      <c r="I19" s="1421"/>
      <c r="J19" s="1421"/>
      <c r="K19" s="1421"/>
      <c r="L19" s="1422"/>
      <c r="N19" s="1488" t="s">
        <v>1228</v>
      </c>
      <c r="O19" s="1488"/>
      <c r="P19" s="1488" t="s">
        <v>122</v>
      </c>
      <c r="Q19" s="1488"/>
      <c r="S19" s="593"/>
      <c r="T19" s="593"/>
      <c r="U19" s="593"/>
      <c r="V19" s="593"/>
      <c r="W19" s="593"/>
      <c r="X19" s="593"/>
    </row>
    <row r="20" spans="1:48" s="591" customFormat="1" ht="21" customHeight="1" x14ac:dyDescent="0.25">
      <c r="A20" s="1492"/>
      <c r="B20" s="1494">
        <f>ROUND(N20*0.77*1.8,-2)</f>
        <v>11500</v>
      </c>
      <c r="C20" s="1495"/>
      <c r="D20" s="1494">
        <f>ROUND(P20*0.77*1.8,-2)</f>
        <v>12200</v>
      </c>
      <c r="E20" s="1495"/>
      <c r="F20" s="1423"/>
      <c r="G20" s="1424"/>
      <c r="H20" s="1424"/>
      <c r="I20" s="1424"/>
      <c r="J20" s="1424"/>
      <c r="K20" s="1424"/>
      <c r="L20" s="1425"/>
      <c r="N20" s="1489">
        <v>8300</v>
      </c>
      <c r="O20" s="1490"/>
      <c r="P20" s="1489">
        <v>8800</v>
      </c>
      <c r="Q20" s="1490"/>
      <c r="V20" s="593"/>
      <c r="W20" s="593"/>
      <c r="X20" s="593"/>
    </row>
    <row r="21" spans="1:48" s="591" customFormat="1" ht="21" customHeight="1" x14ac:dyDescent="0.25">
      <c r="A21" s="1426" t="s">
        <v>1230</v>
      </c>
      <c r="B21" s="1493" t="s">
        <v>1228</v>
      </c>
      <c r="C21" s="1493"/>
      <c r="D21" s="1493" t="s">
        <v>122</v>
      </c>
      <c r="E21" s="1493"/>
      <c r="F21" s="1496" t="s">
        <v>1231</v>
      </c>
      <c r="G21" s="1496"/>
      <c r="H21" s="1496"/>
      <c r="I21" s="1496"/>
      <c r="J21" s="1496"/>
      <c r="K21" s="1496"/>
      <c r="L21" s="1496"/>
      <c r="N21" s="1488" t="s">
        <v>1228</v>
      </c>
      <c r="O21" s="1488"/>
      <c r="P21" s="1488" t="s">
        <v>122</v>
      </c>
      <c r="Q21" s="1488"/>
      <c r="V21" s="593"/>
      <c r="W21" s="593"/>
      <c r="X21" s="593"/>
    </row>
    <row r="22" spans="1:48" s="591" customFormat="1" ht="21" customHeight="1" x14ac:dyDescent="0.25">
      <c r="A22" s="1492"/>
      <c r="B22" s="1494">
        <f>ROUND(N22*0.77*1.8,-2)</f>
        <v>11400</v>
      </c>
      <c r="C22" s="1495"/>
      <c r="D22" s="1494">
        <f>ROUND(P22*0.77*1.8,-2)</f>
        <v>13600</v>
      </c>
      <c r="E22" s="1495"/>
      <c r="F22" s="1496"/>
      <c r="G22" s="1496"/>
      <c r="H22" s="1496"/>
      <c r="I22" s="1496"/>
      <c r="J22" s="1496"/>
      <c r="K22" s="1496"/>
      <c r="L22" s="1496"/>
      <c r="N22" s="1491">
        <v>8200</v>
      </c>
      <c r="O22" s="1491"/>
      <c r="P22" s="1491">
        <v>9800</v>
      </c>
      <c r="Q22" s="1491"/>
      <c r="V22" s="593"/>
      <c r="W22" s="593"/>
      <c r="X22" s="593"/>
    </row>
    <row r="23" spans="1:48" s="591" customFormat="1" ht="14.25" customHeight="1" x14ac:dyDescent="0.25">
      <c r="A23" s="639" t="s">
        <v>1232</v>
      </c>
      <c r="B23" s="640"/>
      <c r="C23" s="640"/>
      <c r="D23" s="640"/>
      <c r="E23" s="640"/>
      <c r="F23" s="641"/>
      <c r="G23" s="641"/>
      <c r="H23" s="641"/>
      <c r="I23" s="641"/>
      <c r="J23" s="641"/>
      <c r="K23" s="641"/>
      <c r="L23" s="641"/>
      <c r="V23" s="593"/>
      <c r="W23" s="593"/>
      <c r="X23" s="593"/>
    </row>
    <row r="24" spans="1:48" s="591" customFormat="1" ht="14.25" customHeight="1" x14ac:dyDescent="0.25">
      <c r="A24" s="639" t="s">
        <v>1233</v>
      </c>
      <c r="B24" s="640"/>
      <c r="C24" s="640"/>
      <c r="D24" s="640"/>
      <c r="E24" s="640"/>
      <c r="F24" s="641"/>
      <c r="G24" s="641"/>
      <c r="H24" s="641"/>
      <c r="I24" s="641"/>
      <c r="J24" s="641"/>
      <c r="K24" s="641"/>
      <c r="L24" s="641"/>
      <c r="V24" s="593"/>
      <c r="W24" s="593"/>
      <c r="X24" s="593"/>
    </row>
    <row r="25" spans="1:48" s="591" customFormat="1" ht="14.25" customHeight="1" x14ac:dyDescent="0.25">
      <c r="A25" s="639" t="s">
        <v>1170</v>
      </c>
      <c r="B25" s="640"/>
      <c r="C25" s="640"/>
      <c r="D25" s="640"/>
      <c r="E25" s="640"/>
      <c r="F25" s="641"/>
      <c r="G25" s="641"/>
      <c r="H25" s="641"/>
      <c r="I25" s="641"/>
      <c r="J25" s="641"/>
      <c r="K25" s="641"/>
      <c r="L25" s="641"/>
      <c r="V25" s="593"/>
      <c r="W25" s="593"/>
      <c r="X25" s="593"/>
    </row>
    <row r="26" spans="1:48" s="591" customFormat="1" ht="14.25" customHeight="1" x14ac:dyDescent="0.25">
      <c r="A26" s="639" t="s">
        <v>1234</v>
      </c>
      <c r="B26" s="640"/>
      <c r="C26" s="640"/>
      <c r="D26" s="640"/>
      <c r="E26" s="640"/>
      <c r="F26" s="641"/>
      <c r="G26" s="641"/>
      <c r="H26" s="641"/>
      <c r="I26" s="641"/>
      <c r="J26" s="641"/>
      <c r="K26" s="641"/>
      <c r="L26" s="641"/>
      <c r="V26" s="593"/>
      <c r="W26" s="593"/>
      <c r="X26" s="593"/>
    </row>
    <row r="27" spans="1:48" s="591" customFormat="1" ht="14.25" customHeight="1" x14ac:dyDescent="0.25">
      <c r="A27" s="642" t="s">
        <v>124</v>
      </c>
      <c r="B27" s="640"/>
      <c r="C27" s="640"/>
      <c r="D27" s="640"/>
      <c r="E27" s="640"/>
      <c r="F27" s="640"/>
      <c r="G27" s="640"/>
      <c r="H27" s="642"/>
      <c r="I27" s="640"/>
      <c r="J27" s="640"/>
      <c r="K27" s="640"/>
      <c r="L27" s="640"/>
      <c r="S27" s="593"/>
      <c r="T27" s="593"/>
      <c r="U27" s="593"/>
      <c r="V27" s="593"/>
      <c r="W27" s="593"/>
      <c r="X27" s="593"/>
    </row>
    <row r="28" spans="1:48" s="591" customFormat="1" ht="14.25" customHeight="1" x14ac:dyDescent="0.25">
      <c r="A28" s="642" t="s">
        <v>123</v>
      </c>
      <c r="B28" s="640"/>
      <c r="C28" s="640"/>
      <c r="D28" s="640"/>
      <c r="E28" s="640"/>
      <c r="F28" s="640"/>
      <c r="G28" s="640"/>
      <c r="H28" s="642"/>
      <c r="I28" s="640"/>
      <c r="J28" s="640"/>
      <c r="K28" s="640"/>
      <c r="L28" s="640"/>
      <c r="S28" s="593"/>
      <c r="T28" s="593"/>
      <c r="U28" s="593"/>
      <c r="V28" s="593"/>
      <c r="W28" s="593"/>
      <c r="X28" s="593"/>
    </row>
    <row r="29" spans="1:48" s="591" customFormat="1" ht="14.25" customHeight="1" x14ac:dyDescent="0.25">
      <c r="A29" s="642"/>
      <c r="B29" s="640"/>
      <c r="C29" s="640"/>
      <c r="D29" s="640"/>
      <c r="E29" s="640"/>
      <c r="F29" s="640"/>
      <c r="G29" s="640"/>
      <c r="H29" s="642"/>
      <c r="I29" s="640"/>
      <c r="J29" s="640"/>
      <c r="K29" s="640"/>
      <c r="L29" s="640"/>
      <c r="S29" s="593"/>
      <c r="T29" s="593"/>
      <c r="U29" s="593"/>
      <c r="V29" s="593"/>
      <c r="W29" s="593"/>
      <c r="X29" s="593"/>
    </row>
    <row r="30" spans="1:48" s="8" customFormat="1" ht="14.25" customHeight="1" x14ac:dyDescent="0.3">
      <c r="A30" s="139" t="s">
        <v>125</v>
      </c>
      <c r="B30" s="140"/>
      <c r="C30" s="71"/>
      <c r="D30" s="71"/>
      <c r="E30" s="71"/>
      <c r="F30" s="71"/>
      <c r="G30" s="71"/>
      <c r="H30" s="71"/>
      <c r="I30" s="141"/>
      <c r="J30" s="141"/>
      <c r="K30" s="141"/>
      <c r="L30" s="142" t="s">
        <v>104</v>
      </c>
      <c r="M30" s="71"/>
      <c r="N30" s="153" t="s">
        <v>125</v>
      </c>
      <c r="O30" s="154"/>
      <c r="V30" s="155"/>
      <c r="W30" s="155"/>
      <c r="X30" s="155"/>
      <c r="Y30" s="156" t="s">
        <v>104</v>
      </c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</row>
    <row r="31" spans="1:48" s="143" customFormat="1" ht="19.5" customHeight="1" x14ac:dyDescent="0.25">
      <c r="A31" s="1374" t="s">
        <v>105</v>
      </c>
      <c r="B31" s="1430" t="s">
        <v>106</v>
      </c>
      <c r="C31" s="1430"/>
      <c r="D31" s="1430"/>
      <c r="E31" s="1430"/>
      <c r="F31" s="1379" t="s">
        <v>105</v>
      </c>
      <c r="G31" s="1380"/>
      <c r="H31" s="1381"/>
      <c r="I31" s="1430" t="s">
        <v>107</v>
      </c>
      <c r="J31" s="1430"/>
      <c r="K31" s="1430"/>
      <c r="L31" s="1430"/>
      <c r="M31" s="144"/>
      <c r="N31" s="1431" t="s">
        <v>105</v>
      </c>
      <c r="O31" s="1434" t="s">
        <v>106</v>
      </c>
      <c r="P31" s="1434"/>
      <c r="Q31" s="1434"/>
      <c r="R31" s="1434"/>
      <c r="S31" s="1435" t="s">
        <v>105</v>
      </c>
      <c r="T31" s="1436"/>
      <c r="U31" s="1437"/>
      <c r="V31" s="1434" t="s">
        <v>107</v>
      </c>
      <c r="W31" s="1434"/>
      <c r="X31" s="1434"/>
      <c r="Y31" s="143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</row>
    <row r="32" spans="1:48" ht="19.5" customHeight="1" x14ac:dyDescent="0.25">
      <c r="A32" s="1234"/>
      <c r="B32" s="1444" t="s">
        <v>108</v>
      </c>
      <c r="C32" s="1444"/>
      <c r="D32" s="1444" t="s">
        <v>109</v>
      </c>
      <c r="E32" s="1444"/>
      <c r="F32" s="1382"/>
      <c r="G32" s="1383"/>
      <c r="H32" s="1384"/>
      <c r="I32" s="1444" t="s">
        <v>108</v>
      </c>
      <c r="J32" s="1444"/>
      <c r="K32" s="1444" t="s">
        <v>109</v>
      </c>
      <c r="L32" s="1444"/>
      <c r="N32" s="1432"/>
      <c r="O32" s="1445" t="s">
        <v>108</v>
      </c>
      <c r="P32" s="1445"/>
      <c r="Q32" s="1445" t="s">
        <v>109</v>
      </c>
      <c r="R32" s="1445"/>
      <c r="S32" s="1438"/>
      <c r="T32" s="1439"/>
      <c r="U32" s="1440"/>
      <c r="V32" s="1445" t="s">
        <v>108</v>
      </c>
      <c r="W32" s="1445"/>
      <c r="X32" s="1445" t="s">
        <v>109</v>
      </c>
      <c r="Y32" s="1445"/>
    </row>
    <row r="33" spans="1:48" ht="19.5" customHeight="1" x14ac:dyDescent="0.25">
      <c r="A33" s="1375"/>
      <c r="B33" s="146" t="s">
        <v>110</v>
      </c>
      <c r="C33" s="146" t="s">
        <v>111</v>
      </c>
      <c r="D33" s="146" t="s">
        <v>110</v>
      </c>
      <c r="E33" s="146" t="s">
        <v>111</v>
      </c>
      <c r="F33" s="1385"/>
      <c r="G33" s="1386"/>
      <c r="H33" s="1387"/>
      <c r="I33" s="146" t="s">
        <v>110</v>
      </c>
      <c r="J33" s="146" t="s">
        <v>111</v>
      </c>
      <c r="K33" s="146" t="s">
        <v>110</v>
      </c>
      <c r="L33" s="146" t="s">
        <v>111</v>
      </c>
      <c r="N33" s="1433"/>
      <c r="O33" s="157" t="s">
        <v>110</v>
      </c>
      <c r="P33" s="157" t="s">
        <v>111</v>
      </c>
      <c r="Q33" s="157" t="s">
        <v>110</v>
      </c>
      <c r="R33" s="157" t="s">
        <v>111</v>
      </c>
      <c r="S33" s="1441"/>
      <c r="T33" s="1442"/>
      <c r="U33" s="1443"/>
      <c r="V33" s="157" t="s">
        <v>110</v>
      </c>
      <c r="W33" s="157" t="s">
        <v>111</v>
      </c>
      <c r="X33" s="157" t="s">
        <v>110</v>
      </c>
      <c r="Y33" s="157" t="s">
        <v>111</v>
      </c>
    </row>
    <row r="34" spans="1:48" s="143" customFormat="1" ht="33" customHeight="1" x14ac:dyDescent="0.25">
      <c r="A34" s="101" t="s">
        <v>126</v>
      </c>
      <c r="B34" s="151">
        <f t="shared" si="0"/>
        <v>1900</v>
      </c>
      <c r="C34" s="151">
        <f t="shared" si="1"/>
        <v>4700</v>
      </c>
      <c r="D34" s="146" t="s">
        <v>57</v>
      </c>
      <c r="E34" s="146" t="s">
        <v>57</v>
      </c>
      <c r="F34" s="1390" t="s">
        <v>127</v>
      </c>
      <c r="G34" s="1391"/>
      <c r="H34" s="1392"/>
      <c r="I34" s="151">
        <f t="shared" si="2"/>
        <v>2000</v>
      </c>
      <c r="J34" s="151">
        <f t="shared" si="3"/>
        <v>5100</v>
      </c>
      <c r="K34" s="151">
        <f t="shared" si="4"/>
        <v>2400</v>
      </c>
      <c r="L34" s="151">
        <f t="shared" si="5"/>
        <v>5900</v>
      </c>
      <c r="M34" s="144"/>
      <c r="N34" s="36" t="s">
        <v>126</v>
      </c>
      <c r="O34" s="157">
        <v>1360</v>
      </c>
      <c r="P34" s="157">
        <v>3400</v>
      </c>
      <c r="Q34" s="157" t="s">
        <v>57</v>
      </c>
      <c r="R34" s="157" t="s">
        <v>57</v>
      </c>
      <c r="S34" s="1446" t="s">
        <v>127</v>
      </c>
      <c r="T34" s="1447"/>
      <c r="U34" s="1448"/>
      <c r="V34" s="157">
        <v>1460</v>
      </c>
      <c r="W34" s="157">
        <v>3650</v>
      </c>
      <c r="X34" s="157">
        <v>1710</v>
      </c>
      <c r="Y34" s="157">
        <v>4275</v>
      </c>
      <c r="Z34" s="144"/>
      <c r="AA34" s="144"/>
      <c r="AB34" s="144"/>
      <c r="AC34" s="144"/>
      <c r="AD34" s="144"/>
      <c r="AE34" s="144"/>
      <c r="AF34" s="144"/>
      <c r="AG34" s="144"/>
      <c r="AH34" s="144"/>
      <c r="AI34" s="144"/>
      <c r="AJ34" s="144"/>
      <c r="AK34" s="144"/>
      <c r="AL34" s="144"/>
      <c r="AM34" s="144"/>
      <c r="AN34" s="144"/>
      <c r="AO34" s="144"/>
      <c r="AP34" s="144"/>
      <c r="AQ34" s="144"/>
      <c r="AR34" s="144"/>
      <c r="AS34" s="144"/>
      <c r="AT34" s="144"/>
      <c r="AU34" s="144"/>
      <c r="AV34" s="144"/>
    </row>
    <row r="35" spans="1:48" s="143" customFormat="1" ht="19.5" customHeight="1" x14ac:dyDescent="0.25">
      <c r="A35" s="1449"/>
      <c r="B35" s="1450"/>
      <c r="C35" s="1450"/>
      <c r="D35" s="1450"/>
      <c r="E35" s="1451"/>
      <c r="F35" s="1390" t="s">
        <v>128</v>
      </c>
      <c r="G35" s="1391"/>
      <c r="H35" s="1392"/>
      <c r="I35" s="151">
        <f t="shared" si="2"/>
        <v>2900</v>
      </c>
      <c r="J35" s="151">
        <f t="shared" si="3"/>
        <v>7300</v>
      </c>
      <c r="K35" s="151" t="s">
        <v>57</v>
      </c>
      <c r="L35" s="151" t="s">
        <v>57</v>
      </c>
      <c r="M35" s="144"/>
      <c r="N35" s="1452"/>
      <c r="O35" s="1453"/>
      <c r="P35" s="1453"/>
      <c r="Q35" s="1453"/>
      <c r="R35" s="1454"/>
      <c r="S35" s="1446" t="s">
        <v>128</v>
      </c>
      <c r="T35" s="1447"/>
      <c r="U35" s="1448"/>
      <c r="V35" s="157">
        <v>2100</v>
      </c>
      <c r="W35" s="157">
        <v>5250</v>
      </c>
      <c r="X35" s="157" t="s">
        <v>57</v>
      </c>
      <c r="Y35" s="157" t="s">
        <v>57</v>
      </c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</row>
    <row r="36" spans="1:48" ht="19.5" customHeight="1" x14ac:dyDescent="0.25">
      <c r="A36" s="159" t="s">
        <v>129</v>
      </c>
      <c r="B36" s="151">
        <f t="shared" si="0"/>
        <v>2400</v>
      </c>
      <c r="C36" s="151">
        <f t="shared" si="1"/>
        <v>6100</v>
      </c>
      <c r="D36" s="151">
        <f>ROUND(Q36*0.77*1.8,-2)</f>
        <v>3000</v>
      </c>
      <c r="E36" s="151">
        <f>ROUND(R36*0.77*1.8,-2)</f>
        <v>7500</v>
      </c>
      <c r="F36" s="1390" t="s">
        <v>130</v>
      </c>
      <c r="G36" s="1391"/>
      <c r="H36" s="1392"/>
      <c r="I36" s="151">
        <f t="shared" si="2"/>
        <v>2600</v>
      </c>
      <c r="J36" s="151">
        <f t="shared" si="3"/>
        <v>6400</v>
      </c>
      <c r="K36" s="151">
        <f t="shared" si="4"/>
        <v>3100</v>
      </c>
      <c r="L36" s="151">
        <f t="shared" si="5"/>
        <v>7700</v>
      </c>
      <c r="N36" s="160" t="s">
        <v>129</v>
      </c>
      <c r="O36" s="157">
        <v>1760</v>
      </c>
      <c r="P36" s="157">
        <v>4400</v>
      </c>
      <c r="Q36" s="157">
        <v>2160</v>
      </c>
      <c r="R36" s="157">
        <v>5400</v>
      </c>
      <c r="S36" s="1446" t="s">
        <v>130</v>
      </c>
      <c r="T36" s="1447"/>
      <c r="U36" s="1448"/>
      <c r="V36" s="157">
        <v>1840</v>
      </c>
      <c r="W36" s="157">
        <v>4600</v>
      </c>
      <c r="X36" s="157">
        <v>2230</v>
      </c>
      <c r="Y36" s="157">
        <v>5575</v>
      </c>
    </row>
    <row r="37" spans="1:48" s="8" customFormat="1" ht="17.25" customHeight="1" x14ac:dyDescent="0.3">
      <c r="A37" s="139" t="s">
        <v>131</v>
      </c>
      <c r="B37" s="140"/>
      <c r="C37" s="71"/>
      <c r="D37" s="71"/>
      <c r="E37" s="71"/>
      <c r="F37" s="71"/>
      <c r="G37" s="71"/>
      <c r="H37" s="71"/>
      <c r="I37" s="141"/>
      <c r="J37" s="141"/>
      <c r="K37" s="141"/>
      <c r="L37" s="142"/>
      <c r="M37" s="71"/>
      <c r="N37" s="153" t="s">
        <v>131</v>
      </c>
      <c r="O37" s="154"/>
      <c r="V37" s="155"/>
      <c r="W37" s="155"/>
      <c r="X37" s="155"/>
      <c r="Y37" s="156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</row>
    <row r="38" spans="1:48" ht="19.5" customHeight="1" x14ac:dyDescent="0.25">
      <c r="A38" s="159" t="s">
        <v>132</v>
      </c>
      <c r="B38" s="151">
        <f t="shared" si="0"/>
        <v>2700</v>
      </c>
      <c r="C38" s="151">
        <f t="shared" si="1"/>
        <v>6800</v>
      </c>
      <c r="D38" s="151">
        <f t="shared" ref="D38:D100" si="6">ROUND(Q38*0.77*1.8,-2)</f>
        <v>3300</v>
      </c>
      <c r="E38" s="151">
        <f t="shared" ref="E38:E87" si="7">ROUND(R38*0.77*1.8,-2)</f>
        <v>8100</v>
      </c>
      <c r="I38" s="64"/>
      <c r="J38" s="64"/>
      <c r="K38" s="64"/>
      <c r="L38" s="64"/>
      <c r="N38" s="160" t="s">
        <v>132</v>
      </c>
      <c r="O38" s="157">
        <v>1960</v>
      </c>
      <c r="P38" s="157">
        <v>4900</v>
      </c>
      <c r="Q38" s="157">
        <v>2350</v>
      </c>
      <c r="R38" s="157">
        <v>5875</v>
      </c>
      <c r="S38" s="158"/>
      <c r="T38" s="158"/>
      <c r="U38" s="1"/>
      <c r="V38" s="1"/>
      <c r="W38" s="1"/>
      <c r="X38" s="1"/>
      <c r="Y38" s="1"/>
    </row>
    <row r="39" spans="1:48" ht="19.5" customHeight="1" x14ac:dyDescent="0.25">
      <c r="A39" s="159" t="s">
        <v>133</v>
      </c>
      <c r="B39" s="151">
        <f t="shared" si="0"/>
        <v>4700</v>
      </c>
      <c r="C39" s="151">
        <f t="shared" si="0"/>
        <v>11600</v>
      </c>
      <c r="D39" s="151">
        <f t="shared" si="6"/>
        <v>5200</v>
      </c>
      <c r="E39" s="151">
        <f t="shared" si="7"/>
        <v>12900</v>
      </c>
      <c r="F39" s="161"/>
      <c r="G39" s="161"/>
      <c r="I39" s="64"/>
      <c r="J39" s="64"/>
      <c r="K39" s="64"/>
      <c r="L39" s="64"/>
      <c r="N39" s="160" t="s">
        <v>133</v>
      </c>
      <c r="O39" s="157">
        <v>3360</v>
      </c>
      <c r="P39" s="162">
        <v>8400</v>
      </c>
      <c r="Q39" s="157">
        <v>3720</v>
      </c>
      <c r="R39" s="162">
        <v>9300</v>
      </c>
      <c r="S39" s="163"/>
      <c r="T39" s="163"/>
      <c r="U39" s="1"/>
      <c r="V39" s="1"/>
      <c r="W39" s="1"/>
      <c r="X39" s="1"/>
      <c r="Y39" s="1"/>
    </row>
    <row r="40" spans="1:48" ht="19.5" customHeight="1" x14ac:dyDescent="0.25">
      <c r="A40" s="633" t="s">
        <v>1235</v>
      </c>
      <c r="B40" s="151">
        <f t="shared" si="0"/>
        <v>2700</v>
      </c>
      <c r="C40" s="151">
        <f t="shared" si="0"/>
        <v>6800</v>
      </c>
      <c r="D40" s="643" t="s">
        <v>57</v>
      </c>
      <c r="E40" s="644" t="s">
        <v>57</v>
      </c>
      <c r="F40" s="634"/>
      <c r="G40" s="161"/>
      <c r="I40" s="64"/>
      <c r="J40" s="64"/>
      <c r="K40" s="64"/>
      <c r="L40" s="64"/>
      <c r="N40" s="630"/>
      <c r="O40" s="631">
        <v>1960</v>
      </c>
      <c r="P40" s="632">
        <v>4900</v>
      </c>
      <c r="Q40" s="631" t="s">
        <v>57</v>
      </c>
      <c r="R40" s="632" t="s">
        <v>57</v>
      </c>
      <c r="S40" s="163"/>
      <c r="T40" s="163"/>
      <c r="U40" s="1"/>
      <c r="V40" s="1"/>
      <c r="W40" s="1"/>
      <c r="X40" s="1"/>
      <c r="Y40" s="1"/>
    </row>
    <row r="41" spans="1:48" s="8" customFormat="1" ht="17.25" x14ac:dyDescent="0.3">
      <c r="A41" s="139" t="s">
        <v>134</v>
      </c>
      <c r="B41" s="140"/>
      <c r="C41" s="71"/>
      <c r="D41" s="71"/>
      <c r="E41" s="71"/>
      <c r="F41" s="71"/>
      <c r="G41" s="71"/>
      <c r="H41" s="64"/>
      <c r="I41" s="64"/>
      <c r="J41" s="64"/>
      <c r="K41" s="64"/>
      <c r="L41" s="64"/>
      <c r="M41" s="71"/>
      <c r="N41" s="153" t="s">
        <v>134</v>
      </c>
      <c r="O41" s="154"/>
      <c r="U41" s="1"/>
      <c r="V41" s="1"/>
      <c r="W41" s="1"/>
      <c r="X41" s="1"/>
      <c r="Y41" s="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</row>
    <row r="42" spans="1:48" ht="31.5" customHeight="1" x14ac:dyDescent="0.25">
      <c r="A42" s="160" t="s">
        <v>135</v>
      </c>
      <c r="B42" s="146">
        <f t="shared" si="0"/>
        <v>3200</v>
      </c>
      <c r="C42" s="146">
        <f t="shared" si="1"/>
        <v>8100</v>
      </c>
      <c r="D42" s="146" t="s">
        <v>57</v>
      </c>
      <c r="E42" s="150" t="s">
        <v>57</v>
      </c>
      <c r="F42" s="1053" t="s">
        <v>136</v>
      </c>
      <c r="G42" s="1054"/>
      <c r="H42" s="1455"/>
      <c r="I42" s="146">
        <f t="shared" si="2"/>
        <v>8100</v>
      </c>
      <c r="J42" s="146">
        <f t="shared" si="3"/>
        <v>20200</v>
      </c>
      <c r="K42" s="146">
        <f t="shared" si="4"/>
        <v>8700</v>
      </c>
      <c r="L42" s="146">
        <f t="shared" si="5"/>
        <v>21900</v>
      </c>
      <c r="N42" s="160" t="s">
        <v>135</v>
      </c>
      <c r="O42" s="157">
        <v>2330</v>
      </c>
      <c r="P42" s="162">
        <v>5825</v>
      </c>
      <c r="Q42" s="157" t="s">
        <v>57</v>
      </c>
      <c r="R42" s="162" t="s">
        <v>57</v>
      </c>
      <c r="S42" s="1014" t="s">
        <v>136</v>
      </c>
      <c r="T42" s="1015"/>
      <c r="U42" s="1016"/>
      <c r="V42" s="157">
        <v>5840</v>
      </c>
      <c r="W42" s="157">
        <v>14600</v>
      </c>
      <c r="X42" s="157">
        <v>6310</v>
      </c>
      <c r="Y42" s="157">
        <v>15775</v>
      </c>
    </row>
    <row r="43" spans="1:48" ht="19.5" customHeight="1" x14ac:dyDescent="0.25">
      <c r="A43" s="160" t="s">
        <v>137</v>
      </c>
      <c r="B43" s="146">
        <f t="shared" si="0"/>
        <v>4200</v>
      </c>
      <c r="C43" s="146">
        <f t="shared" si="1"/>
        <v>10500</v>
      </c>
      <c r="D43" s="146">
        <f t="shared" si="6"/>
        <v>5500</v>
      </c>
      <c r="E43" s="146">
        <f t="shared" si="7"/>
        <v>13700</v>
      </c>
      <c r="F43" s="161"/>
      <c r="G43" s="161"/>
      <c r="I43" s="161"/>
      <c r="J43" s="64"/>
      <c r="K43" s="64"/>
      <c r="L43" s="92"/>
      <c r="N43" s="160" t="s">
        <v>137</v>
      </c>
      <c r="O43" s="157">
        <v>3020</v>
      </c>
      <c r="P43" s="162">
        <v>7550</v>
      </c>
      <c r="Q43" s="157">
        <v>3940</v>
      </c>
      <c r="R43" s="162">
        <v>9850</v>
      </c>
      <c r="S43" s="163"/>
      <c r="T43" s="163"/>
      <c r="U43" s="1"/>
      <c r="V43" s="163"/>
      <c r="W43" s="1"/>
      <c r="X43" s="1"/>
      <c r="Y43" s="30"/>
    </row>
    <row r="44" spans="1:48" ht="19.5" customHeight="1" x14ac:dyDescent="0.25">
      <c r="A44" s="160" t="s">
        <v>138</v>
      </c>
      <c r="B44" s="146">
        <f t="shared" si="0"/>
        <v>4700</v>
      </c>
      <c r="C44" s="146">
        <f t="shared" si="1"/>
        <v>11800</v>
      </c>
      <c r="D44" s="146">
        <f t="shared" si="6"/>
        <v>6300</v>
      </c>
      <c r="E44" s="146">
        <f t="shared" si="7"/>
        <v>15700</v>
      </c>
      <c r="F44" s="161"/>
      <c r="G44" s="161"/>
      <c r="I44" s="161"/>
      <c r="J44" s="64"/>
      <c r="K44" s="64"/>
      <c r="L44" s="92"/>
      <c r="N44" s="160" t="s">
        <v>138</v>
      </c>
      <c r="O44" s="157">
        <v>3410</v>
      </c>
      <c r="P44" s="162">
        <v>8525</v>
      </c>
      <c r="Q44" s="157">
        <v>4520</v>
      </c>
      <c r="R44" s="162">
        <v>11300</v>
      </c>
      <c r="S44" s="163"/>
      <c r="T44" s="163"/>
      <c r="U44" s="1"/>
      <c r="V44" s="163"/>
      <c r="W44" s="1"/>
      <c r="X44" s="1"/>
      <c r="Y44" s="30"/>
    </row>
    <row r="45" spans="1:48" ht="15" customHeight="1" x14ac:dyDescent="0.25">
      <c r="A45" s="160" t="s">
        <v>139</v>
      </c>
      <c r="B45" s="146">
        <f t="shared" si="0"/>
        <v>19400</v>
      </c>
      <c r="C45" s="146">
        <f t="shared" si="1"/>
        <v>48400</v>
      </c>
      <c r="D45" s="146">
        <f t="shared" si="6"/>
        <v>20800</v>
      </c>
      <c r="E45" s="146">
        <f t="shared" si="7"/>
        <v>52000</v>
      </c>
      <c r="F45" s="161"/>
      <c r="G45" s="161"/>
      <c r="I45" s="92"/>
      <c r="J45" s="64"/>
      <c r="K45" s="64"/>
      <c r="L45" s="64"/>
      <c r="N45" s="160" t="s">
        <v>139</v>
      </c>
      <c r="O45" s="157">
        <v>13970</v>
      </c>
      <c r="P45" s="162">
        <v>34925</v>
      </c>
      <c r="Q45" s="157">
        <v>15020</v>
      </c>
      <c r="R45" s="162">
        <v>37550</v>
      </c>
      <c r="S45" s="163"/>
      <c r="T45" s="163"/>
      <c r="U45" s="1"/>
      <c r="V45" s="30"/>
      <c r="W45" s="1"/>
      <c r="X45" s="1"/>
      <c r="Y45" s="1"/>
    </row>
    <row r="46" spans="1:48" ht="15" customHeight="1" x14ac:dyDescent="0.25">
      <c r="A46" s="159" t="s">
        <v>139</v>
      </c>
      <c r="B46" s="146">
        <f t="shared" si="0"/>
        <v>19400</v>
      </c>
      <c r="C46" s="146">
        <f t="shared" si="1"/>
        <v>48400</v>
      </c>
      <c r="D46" s="146">
        <f t="shared" si="6"/>
        <v>20800</v>
      </c>
      <c r="E46" s="146">
        <f t="shared" si="7"/>
        <v>52000</v>
      </c>
      <c r="F46" s="161"/>
      <c r="G46" s="161"/>
      <c r="I46" s="92"/>
      <c r="J46" s="64"/>
      <c r="K46" s="64"/>
      <c r="L46" s="64"/>
      <c r="N46" s="159" t="s">
        <v>139</v>
      </c>
      <c r="O46" s="146">
        <v>13970</v>
      </c>
      <c r="P46" s="150">
        <v>34925</v>
      </c>
      <c r="Q46" s="146">
        <v>15020</v>
      </c>
      <c r="R46" s="150">
        <v>37550</v>
      </c>
      <c r="S46" s="161"/>
      <c r="T46" s="161"/>
      <c r="V46" s="92"/>
    </row>
    <row r="47" spans="1:48" s="8" customFormat="1" ht="19.5" customHeight="1" x14ac:dyDescent="0.3">
      <c r="A47" s="139" t="s">
        <v>140</v>
      </c>
      <c r="B47" s="140"/>
      <c r="C47" s="141"/>
      <c r="D47" s="141"/>
      <c r="E47" s="141"/>
      <c r="F47" s="141"/>
      <c r="G47" s="141"/>
      <c r="H47" s="71"/>
      <c r="I47" s="71"/>
      <c r="J47" s="141"/>
      <c r="K47" s="141"/>
      <c r="L47" s="142" t="s">
        <v>104</v>
      </c>
      <c r="M47" s="71"/>
      <c r="N47" s="64"/>
      <c r="O47" s="103"/>
      <c r="P47" s="103"/>
      <c r="Q47" s="103"/>
      <c r="R47" s="103"/>
      <c r="S47" s="103"/>
      <c r="T47" s="103"/>
      <c r="U47" s="64"/>
      <c r="V47" s="103"/>
      <c r="W47" s="103"/>
      <c r="X47" s="103"/>
      <c r="Y47" s="103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1"/>
      <c r="AV47" s="71"/>
    </row>
    <row r="48" spans="1:48" s="143" customFormat="1" ht="19.5" customHeight="1" x14ac:dyDescent="0.3">
      <c r="A48" s="1374" t="s">
        <v>105</v>
      </c>
      <c r="B48" s="1430" t="s">
        <v>106</v>
      </c>
      <c r="C48" s="1430"/>
      <c r="D48" s="1430"/>
      <c r="E48" s="1430"/>
      <c r="F48" s="1379" t="s">
        <v>105</v>
      </c>
      <c r="G48" s="1380"/>
      <c r="H48" s="1381"/>
      <c r="I48" s="1430" t="s">
        <v>107</v>
      </c>
      <c r="J48" s="1430"/>
      <c r="K48" s="1430"/>
      <c r="L48" s="1430"/>
      <c r="M48" s="144"/>
      <c r="N48" s="139" t="s">
        <v>140</v>
      </c>
      <c r="O48" s="140"/>
      <c r="P48" s="141"/>
      <c r="Q48" s="141"/>
      <c r="R48" s="141"/>
      <c r="S48" s="141"/>
      <c r="T48" s="141"/>
      <c r="U48" s="71"/>
      <c r="V48" s="71"/>
      <c r="W48" s="141"/>
      <c r="X48" s="141"/>
      <c r="Y48" s="142" t="s">
        <v>104</v>
      </c>
      <c r="Z48" s="144"/>
      <c r="AA48" s="144"/>
      <c r="AB48" s="144"/>
      <c r="AC48" s="144"/>
      <c r="AD48" s="144"/>
      <c r="AE48" s="144"/>
      <c r="AF48" s="144"/>
      <c r="AG48" s="144"/>
      <c r="AH48" s="144"/>
      <c r="AI48" s="144"/>
      <c r="AJ48" s="144"/>
      <c r="AK48" s="144"/>
      <c r="AL48" s="144"/>
      <c r="AM48" s="144"/>
      <c r="AN48" s="144"/>
      <c r="AO48" s="144"/>
      <c r="AP48" s="144"/>
      <c r="AQ48" s="144"/>
      <c r="AR48" s="144"/>
      <c r="AS48" s="144"/>
      <c r="AT48" s="144"/>
      <c r="AU48" s="144"/>
      <c r="AV48" s="144"/>
    </row>
    <row r="49" spans="1:48" ht="19.5" customHeight="1" x14ac:dyDescent="0.25">
      <c r="A49" s="1234"/>
      <c r="B49" s="1444" t="s">
        <v>108</v>
      </c>
      <c r="C49" s="1444"/>
      <c r="D49" s="1444" t="s">
        <v>109</v>
      </c>
      <c r="E49" s="1444"/>
      <c r="F49" s="1382"/>
      <c r="G49" s="1383"/>
      <c r="H49" s="1384"/>
      <c r="I49" s="1444" t="s">
        <v>108</v>
      </c>
      <c r="J49" s="1444"/>
      <c r="K49" s="1444" t="s">
        <v>109</v>
      </c>
      <c r="L49" s="1444"/>
      <c r="N49" s="1374" t="s">
        <v>105</v>
      </c>
      <c r="O49" s="1430" t="s">
        <v>106</v>
      </c>
      <c r="P49" s="1430"/>
      <c r="Q49" s="1430"/>
      <c r="R49" s="1430"/>
      <c r="S49" s="1379" t="s">
        <v>105</v>
      </c>
      <c r="T49" s="1380"/>
      <c r="U49" s="1381"/>
      <c r="V49" s="1430" t="s">
        <v>107</v>
      </c>
      <c r="W49" s="1430"/>
      <c r="X49" s="1430"/>
      <c r="Y49" s="1430"/>
    </row>
    <row r="50" spans="1:48" ht="19.5" customHeight="1" x14ac:dyDescent="0.25">
      <c r="A50" s="1375"/>
      <c r="B50" s="146" t="s">
        <v>110</v>
      </c>
      <c r="C50" s="146" t="s">
        <v>111</v>
      </c>
      <c r="D50" s="146" t="s">
        <v>110</v>
      </c>
      <c r="E50" s="146" t="s">
        <v>111</v>
      </c>
      <c r="F50" s="1385"/>
      <c r="G50" s="1386"/>
      <c r="H50" s="1387"/>
      <c r="I50" s="146" t="s">
        <v>110</v>
      </c>
      <c r="J50" s="146" t="s">
        <v>111</v>
      </c>
      <c r="K50" s="146" t="s">
        <v>110</v>
      </c>
      <c r="L50" s="146" t="s">
        <v>111</v>
      </c>
      <c r="N50" s="1234"/>
      <c r="O50" s="1444" t="s">
        <v>108</v>
      </c>
      <c r="P50" s="1444"/>
      <c r="Q50" s="1444" t="s">
        <v>109</v>
      </c>
      <c r="R50" s="1444"/>
      <c r="S50" s="1382"/>
      <c r="T50" s="1383"/>
      <c r="U50" s="1384"/>
      <c r="V50" s="1444" t="s">
        <v>108</v>
      </c>
      <c r="W50" s="1444"/>
      <c r="X50" s="1444" t="s">
        <v>109</v>
      </c>
      <c r="Y50" s="1444"/>
    </row>
    <row r="51" spans="1:48" ht="19.5" customHeight="1" x14ac:dyDescent="0.25">
      <c r="A51" s="105" t="s">
        <v>141</v>
      </c>
      <c r="B51" s="151">
        <f t="shared" ref="B51:B53" si="8">ROUND(O52*0.77*1.8,-2)</f>
        <v>1800</v>
      </c>
      <c r="C51" s="151">
        <f t="shared" ref="C51:C53" si="9">ROUND(P52*0.77*1.8,-2)</f>
        <v>4600</v>
      </c>
      <c r="D51" s="146" t="s">
        <v>57</v>
      </c>
      <c r="E51" s="146" t="s">
        <v>57</v>
      </c>
      <c r="F51" s="1456" t="s">
        <v>142</v>
      </c>
      <c r="G51" s="1457"/>
      <c r="H51" s="1458"/>
      <c r="I51" s="151">
        <f t="shared" ref="I51:I56" si="10">ROUND(V52*0.77*1.8,-2)</f>
        <v>2000</v>
      </c>
      <c r="J51" s="151">
        <f t="shared" ref="J51:J56" si="11">ROUND(W52*0.77*1.8,-2)</f>
        <v>5000</v>
      </c>
      <c r="K51" s="151">
        <f t="shared" ref="K51:K56" si="12">ROUND(X52*0.77*1.8,-2)</f>
        <v>2300</v>
      </c>
      <c r="L51" s="151">
        <f t="shared" ref="L51:L56" si="13">ROUND(Y52*0.77*1.8,-2)</f>
        <v>5800</v>
      </c>
      <c r="N51" s="1375"/>
      <c r="O51" s="146" t="s">
        <v>110</v>
      </c>
      <c r="P51" s="146" t="s">
        <v>111</v>
      </c>
      <c r="Q51" s="146" t="s">
        <v>110</v>
      </c>
      <c r="R51" s="146" t="s">
        <v>111</v>
      </c>
      <c r="S51" s="1385"/>
      <c r="T51" s="1386"/>
      <c r="U51" s="1387"/>
      <c r="V51" s="146" t="s">
        <v>110</v>
      </c>
      <c r="W51" s="146" t="s">
        <v>111</v>
      </c>
      <c r="X51" s="146" t="s">
        <v>110</v>
      </c>
      <c r="Y51" s="146" t="s">
        <v>111</v>
      </c>
    </row>
    <row r="52" spans="1:48" ht="19.5" customHeight="1" x14ac:dyDescent="0.25">
      <c r="A52" s="105" t="s">
        <v>143</v>
      </c>
      <c r="B52" s="151">
        <f t="shared" si="8"/>
        <v>2200</v>
      </c>
      <c r="C52" s="151">
        <f t="shared" si="9"/>
        <v>5400</v>
      </c>
      <c r="D52" s="146" t="s">
        <v>57</v>
      </c>
      <c r="E52" s="146" t="s">
        <v>57</v>
      </c>
      <c r="F52" s="1456" t="s">
        <v>144</v>
      </c>
      <c r="G52" s="1457"/>
      <c r="H52" s="1458"/>
      <c r="I52" s="151">
        <f t="shared" si="10"/>
        <v>2300</v>
      </c>
      <c r="J52" s="151">
        <f t="shared" si="11"/>
        <v>5700</v>
      </c>
      <c r="K52" s="151">
        <f t="shared" si="12"/>
        <v>2600</v>
      </c>
      <c r="L52" s="151">
        <f t="shared" si="13"/>
        <v>6500</v>
      </c>
      <c r="N52" s="105" t="s">
        <v>141</v>
      </c>
      <c r="O52" s="146">
        <v>1330</v>
      </c>
      <c r="P52" s="146">
        <v>3325</v>
      </c>
      <c r="Q52" s="146" t="s">
        <v>57</v>
      </c>
      <c r="R52" s="146" t="s">
        <v>57</v>
      </c>
      <c r="S52" s="1456" t="s">
        <v>142</v>
      </c>
      <c r="T52" s="1457"/>
      <c r="U52" s="1458"/>
      <c r="V52" s="146">
        <v>1440</v>
      </c>
      <c r="W52" s="146">
        <v>3600</v>
      </c>
      <c r="X52" s="146">
        <v>1680</v>
      </c>
      <c r="Y52" s="146">
        <v>4200</v>
      </c>
    </row>
    <row r="53" spans="1:48" ht="31.5" customHeight="1" x14ac:dyDescent="0.25">
      <c r="A53" s="105" t="s">
        <v>145</v>
      </c>
      <c r="B53" s="151">
        <f t="shared" si="8"/>
        <v>2800</v>
      </c>
      <c r="C53" s="151">
        <f t="shared" si="9"/>
        <v>6900</v>
      </c>
      <c r="D53" s="146" t="s">
        <v>57</v>
      </c>
      <c r="E53" s="146" t="s">
        <v>57</v>
      </c>
      <c r="F53" s="1459" t="s">
        <v>146</v>
      </c>
      <c r="G53" s="1460"/>
      <c r="H53" s="1461"/>
      <c r="I53" s="151">
        <f t="shared" si="10"/>
        <v>3100</v>
      </c>
      <c r="J53" s="151">
        <f t="shared" si="11"/>
        <v>7800</v>
      </c>
      <c r="K53" s="151" t="s">
        <v>57</v>
      </c>
      <c r="L53" s="151" t="s">
        <v>57</v>
      </c>
      <c r="N53" s="105" t="s">
        <v>143</v>
      </c>
      <c r="O53" s="146">
        <v>1560</v>
      </c>
      <c r="P53" s="146">
        <v>3900</v>
      </c>
      <c r="Q53" s="146" t="s">
        <v>57</v>
      </c>
      <c r="R53" s="146" t="s">
        <v>57</v>
      </c>
      <c r="S53" s="1456" t="s">
        <v>144</v>
      </c>
      <c r="T53" s="1457"/>
      <c r="U53" s="1458"/>
      <c r="V53" s="146">
        <v>1650</v>
      </c>
      <c r="W53" s="146">
        <v>4125</v>
      </c>
      <c r="X53" s="146">
        <v>1880</v>
      </c>
      <c r="Y53" s="146">
        <v>4700</v>
      </c>
    </row>
    <row r="54" spans="1:48" s="143" customFormat="1" ht="19.5" customHeight="1" x14ac:dyDescent="0.25">
      <c r="A54" s="1462"/>
      <c r="B54" s="1463"/>
      <c r="C54" s="1463"/>
      <c r="D54" s="1463"/>
      <c r="E54" s="1464"/>
      <c r="F54" s="1058" t="s">
        <v>147</v>
      </c>
      <c r="G54" s="1058"/>
      <c r="H54" s="1058"/>
      <c r="I54" s="151">
        <f t="shared" si="10"/>
        <v>4400</v>
      </c>
      <c r="J54" s="151">
        <f t="shared" si="11"/>
        <v>11100</v>
      </c>
      <c r="K54" s="151" t="s">
        <v>57</v>
      </c>
      <c r="L54" s="151" t="s">
        <v>57</v>
      </c>
      <c r="M54" s="144"/>
      <c r="N54" s="105" t="s">
        <v>145</v>
      </c>
      <c r="O54" s="146">
        <v>1990</v>
      </c>
      <c r="P54" s="146">
        <v>4975</v>
      </c>
      <c r="Q54" s="146" t="s">
        <v>57</v>
      </c>
      <c r="R54" s="146" t="s">
        <v>57</v>
      </c>
      <c r="S54" s="1459" t="s">
        <v>146</v>
      </c>
      <c r="T54" s="1460"/>
      <c r="U54" s="1461"/>
      <c r="V54" s="146">
        <v>2260</v>
      </c>
      <c r="W54" s="146">
        <v>5650</v>
      </c>
      <c r="X54" s="146" t="s">
        <v>57</v>
      </c>
      <c r="Y54" s="146" t="s">
        <v>57</v>
      </c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</row>
    <row r="55" spans="1:48" s="143" customFormat="1" ht="34.5" customHeight="1" x14ac:dyDescent="0.25">
      <c r="A55" s="1465"/>
      <c r="B55" s="1466"/>
      <c r="C55" s="1466"/>
      <c r="D55" s="1466"/>
      <c r="E55" s="1467"/>
      <c r="F55" s="1471" t="s">
        <v>148</v>
      </c>
      <c r="G55" s="1471"/>
      <c r="H55" s="1471"/>
      <c r="I55" s="151">
        <f t="shared" si="10"/>
        <v>4800</v>
      </c>
      <c r="J55" s="151">
        <f t="shared" si="11"/>
        <v>12100</v>
      </c>
      <c r="K55" s="151" t="s">
        <v>57</v>
      </c>
      <c r="L55" s="151" t="s">
        <v>57</v>
      </c>
      <c r="M55" s="144"/>
      <c r="N55" s="1462"/>
      <c r="O55" s="1463"/>
      <c r="P55" s="1463"/>
      <c r="Q55" s="1463"/>
      <c r="R55" s="1464"/>
      <c r="S55" s="1058" t="s">
        <v>147</v>
      </c>
      <c r="T55" s="1058"/>
      <c r="U55" s="1058"/>
      <c r="V55" s="146">
        <v>3200</v>
      </c>
      <c r="W55" s="146">
        <v>8000</v>
      </c>
      <c r="X55" s="146" t="s">
        <v>57</v>
      </c>
      <c r="Y55" s="146" t="s">
        <v>57</v>
      </c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</row>
    <row r="56" spans="1:48" ht="37.5" customHeight="1" x14ac:dyDescent="0.25">
      <c r="A56" s="1468"/>
      <c r="B56" s="1469"/>
      <c r="C56" s="1469"/>
      <c r="D56" s="1469"/>
      <c r="E56" s="1470"/>
      <c r="F56" s="1472" t="s">
        <v>149</v>
      </c>
      <c r="G56" s="1472"/>
      <c r="H56" s="1472"/>
      <c r="I56" s="151">
        <f t="shared" si="10"/>
        <v>4900</v>
      </c>
      <c r="J56" s="151">
        <f t="shared" si="11"/>
        <v>12200</v>
      </c>
      <c r="K56" s="151">
        <f t="shared" si="12"/>
        <v>5400</v>
      </c>
      <c r="L56" s="151">
        <f t="shared" si="13"/>
        <v>13600</v>
      </c>
      <c r="N56" s="1465"/>
      <c r="O56" s="1466"/>
      <c r="P56" s="1466"/>
      <c r="Q56" s="1466"/>
      <c r="R56" s="1467"/>
      <c r="S56" s="1471" t="s">
        <v>148</v>
      </c>
      <c r="T56" s="1471"/>
      <c r="U56" s="1471"/>
      <c r="V56" s="146">
        <v>3480</v>
      </c>
      <c r="W56" s="146">
        <v>8700</v>
      </c>
      <c r="X56" s="146" t="s">
        <v>57</v>
      </c>
      <c r="Y56" s="146" t="s">
        <v>57</v>
      </c>
    </row>
    <row r="57" spans="1:48" ht="14.25" customHeight="1" x14ac:dyDescent="0.25">
      <c r="A57" s="164"/>
      <c r="B57" s="164"/>
      <c r="C57" s="164"/>
      <c r="D57" s="164"/>
      <c r="E57" s="164"/>
      <c r="F57" s="165"/>
      <c r="G57" s="165"/>
      <c r="H57" s="165"/>
      <c r="N57" s="1468"/>
      <c r="O57" s="1469"/>
      <c r="P57" s="1469"/>
      <c r="Q57" s="1469"/>
      <c r="R57" s="1470"/>
      <c r="S57" s="1472" t="s">
        <v>149</v>
      </c>
      <c r="T57" s="1472"/>
      <c r="U57" s="1472"/>
      <c r="V57" s="146">
        <v>3510</v>
      </c>
      <c r="W57" s="146">
        <v>8775</v>
      </c>
      <c r="X57" s="146">
        <v>3930</v>
      </c>
      <c r="Y57" s="146">
        <v>9825</v>
      </c>
    </row>
    <row r="58" spans="1:48" ht="14.25" customHeight="1" x14ac:dyDescent="0.25">
      <c r="I58" s="64"/>
      <c r="J58" s="64"/>
      <c r="K58" s="64"/>
      <c r="L58" s="64"/>
      <c r="N58" s="164"/>
      <c r="O58" s="164"/>
      <c r="P58" s="164"/>
      <c r="Q58" s="164"/>
      <c r="R58" s="164"/>
      <c r="S58" s="165"/>
      <c r="T58" s="165"/>
      <c r="U58" s="165"/>
      <c r="V58" s="103"/>
      <c r="W58" s="103"/>
      <c r="X58" s="103"/>
      <c r="Y58" s="103"/>
    </row>
    <row r="59" spans="1:48" ht="20.25" customHeight="1" x14ac:dyDescent="0.3">
      <c r="A59" s="139" t="s">
        <v>150</v>
      </c>
      <c r="N59" s="139" t="s">
        <v>150</v>
      </c>
      <c r="O59" s="103"/>
      <c r="P59" s="103"/>
      <c r="Q59" s="103"/>
      <c r="R59" s="103"/>
      <c r="S59" s="103"/>
      <c r="T59" s="103"/>
      <c r="V59" s="103"/>
      <c r="W59" s="103"/>
      <c r="X59" s="103"/>
      <c r="Y59" s="103"/>
    </row>
    <row r="60" spans="1:48" ht="17.25" customHeight="1" x14ac:dyDescent="0.25">
      <c r="A60" s="1473" t="s">
        <v>151</v>
      </c>
      <c r="B60" s="1449" t="s">
        <v>152</v>
      </c>
      <c r="C60" s="1451"/>
      <c r="D60" s="1444" t="s">
        <v>153</v>
      </c>
      <c r="E60" s="1444"/>
      <c r="F60" s="1444"/>
      <c r="G60" s="1444"/>
      <c r="H60" s="1444"/>
      <c r="I60" s="1444"/>
      <c r="J60" s="144"/>
      <c r="K60" s="144"/>
      <c r="N60" s="1473" t="s">
        <v>151</v>
      </c>
      <c r="O60" s="1449" t="s">
        <v>152</v>
      </c>
      <c r="P60" s="1451"/>
      <c r="Q60" s="1444" t="s">
        <v>153</v>
      </c>
      <c r="R60" s="1444"/>
      <c r="S60" s="1444"/>
      <c r="T60" s="1444"/>
      <c r="U60" s="1444"/>
      <c r="V60" s="1444"/>
      <c r="W60" s="144"/>
      <c r="X60" s="144"/>
      <c r="Y60" s="103"/>
    </row>
    <row r="61" spans="1:48" ht="15" customHeight="1" x14ac:dyDescent="0.25">
      <c r="A61" s="1474"/>
      <c r="B61" s="1475"/>
      <c r="C61" s="1476"/>
      <c r="D61" s="1430" t="s">
        <v>154</v>
      </c>
      <c r="E61" s="1430"/>
      <c r="F61" s="1430" t="s">
        <v>155</v>
      </c>
      <c r="G61" s="1430"/>
      <c r="H61" s="1430" t="s">
        <v>156</v>
      </c>
      <c r="I61" s="1430"/>
      <c r="J61" s="166"/>
      <c r="K61" s="166"/>
      <c r="L61" s="166"/>
      <c r="N61" s="1474"/>
      <c r="O61" s="1475"/>
      <c r="P61" s="1476"/>
      <c r="Q61" s="1430" t="s">
        <v>154</v>
      </c>
      <c r="R61" s="1430"/>
      <c r="S61" s="1430" t="s">
        <v>155</v>
      </c>
      <c r="T61" s="1430"/>
      <c r="U61" s="1430" t="s">
        <v>156</v>
      </c>
      <c r="V61" s="1430"/>
      <c r="W61" s="166"/>
      <c r="X61" s="166"/>
      <c r="Y61" s="166"/>
    </row>
    <row r="62" spans="1:48" x14ac:dyDescent="0.25">
      <c r="A62" s="1474"/>
      <c r="B62" s="1475"/>
      <c r="C62" s="1476"/>
      <c r="D62" s="167" t="s">
        <v>28</v>
      </c>
      <c r="E62" s="167" t="s">
        <v>25</v>
      </c>
      <c r="F62" s="167" t="s">
        <v>28</v>
      </c>
      <c r="G62" s="167" t="s">
        <v>25</v>
      </c>
      <c r="H62" s="167" t="s">
        <v>28</v>
      </c>
      <c r="I62" s="167" t="s">
        <v>25</v>
      </c>
      <c r="J62" s="168"/>
      <c r="K62" s="168"/>
      <c r="L62" s="144"/>
      <c r="N62" s="1474"/>
      <c r="O62" s="1475"/>
      <c r="P62" s="1476"/>
      <c r="Q62" s="167" t="s">
        <v>28</v>
      </c>
      <c r="R62" s="167" t="s">
        <v>25</v>
      </c>
      <c r="S62" s="167" t="s">
        <v>28</v>
      </c>
      <c r="T62" s="167" t="s">
        <v>25</v>
      </c>
      <c r="U62" s="167" t="s">
        <v>28</v>
      </c>
      <c r="V62" s="167" t="s">
        <v>25</v>
      </c>
      <c r="W62" s="168"/>
      <c r="X62" s="168"/>
      <c r="Y62" s="144"/>
    </row>
    <row r="63" spans="1:48" ht="19.5" customHeight="1" x14ac:dyDescent="0.25">
      <c r="A63" s="86" t="s">
        <v>157</v>
      </c>
      <c r="B63" s="1430" t="s">
        <v>106</v>
      </c>
      <c r="C63" s="1430"/>
      <c r="D63" s="146">
        <f t="shared" si="6"/>
        <v>7800</v>
      </c>
      <c r="E63" s="146">
        <f t="shared" si="7"/>
        <v>9400</v>
      </c>
      <c r="F63" s="146">
        <f t="shared" ref="F63:F106" si="14">ROUND(S63*0.77*1.8,-2)</f>
        <v>11500</v>
      </c>
      <c r="G63" s="146">
        <f t="shared" ref="G63:G106" si="15">ROUND(T63*0.77*1.8,-2)</f>
        <v>13300</v>
      </c>
      <c r="H63" s="146">
        <f t="shared" ref="H63:H87" si="16">ROUND(U63*0.77*1.8,-2)</f>
        <v>9300</v>
      </c>
      <c r="I63" s="146" t="s">
        <v>57</v>
      </c>
      <c r="K63" s="169"/>
      <c r="L63" s="169"/>
      <c r="N63" s="86" t="s">
        <v>157</v>
      </c>
      <c r="O63" s="1430" t="s">
        <v>106</v>
      </c>
      <c r="P63" s="1430"/>
      <c r="Q63" s="146">
        <v>5600</v>
      </c>
      <c r="R63" s="146">
        <v>6800</v>
      </c>
      <c r="S63" s="146">
        <v>8320</v>
      </c>
      <c r="T63" s="146">
        <v>9560</v>
      </c>
      <c r="U63" s="146">
        <v>6710</v>
      </c>
      <c r="V63" s="146" t="s">
        <v>57</v>
      </c>
      <c r="W63" s="103"/>
      <c r="X63" s="169"/>
      <c r="Y63" s="169"/>
    </row>
    <row r="64" spans="1:48" ht="19.5" customHeight="1" x14ac:dyDescent="0.25">
      <c r="A64" s="86" t="s">
        <v>158</v>
      </c>
      <c r="B64" s="1430"/>
      <c r="C64" s="1430"/>
      <c r="D64" s="146">
        <f t="shared" si="6"/>
        <v>10500</v>
      </c>
      <c r="E64" s="146">
        <f t="shared" si="7"/>
        <v>12900</v>
      </c>
      <c r="F64" s="146">
        <f t="shared" si="14"/>
        <v>15700</v>
      </c>
      <c r="G64" s="146">
        <f t="shared" si="15"/>
        <v>18100</v>
      </c>
      <c r="H64" s="146">
        <f t="shared" si="16"/>
        <v>12100</v>
      </c>
      <c r="I64" s="146" t="s">
        <v>57</v>
      </c>
      <c r="J64" s="169"/>
      <c r="K64" s="169"/>
      <c r="L64" s="169"/>
      <c r="N64" s="86" t="s">
        <v>158</v>
      </c>
      <c r="O64" s="1430"/>
      <c r="P64" s="1430"/>
      <c r="Q64" s="146">
        <v>7600</v>
      </c>
      <c r="R64" s="146">
        <v>9300</v>
      </c>
      <c r="S64" s="146">
        <v>11360</v>
      </c>
      <c r="T64" s="146">
        <v>13050</v>
      </c>
      <c r="U64" s="146">
        <v>8720</v>
      </c>
      <c r="V64" s="146" t="s">
        <v>57</v>
      </c>
      <c r="W64" s="169"/>
      <c r="X64" s="169"/>
      <c r="Y64" s="169"/>
    </row>
    <row r="65" spans="1:48" ht="19.5" customHeight="1" x14ac:dyDescent="0.25">
      <c r="A65" s="170" t="s">
        <v>159</v>
      </c>
      <c r="B65" s="1477"/>
      <c r="C65" s="1477"/>
      <c r="D65" s="146">
        <f t="shared" si="6"/>
        <v>12600</v>
      </c>
      <c r="E65" s="146">
        <f t="shared" si="7"/>
        <v>15400</v>
      </c>
      <c r="F65" s="146">
        <f t="shared" si="14"/>
        <v>18900</v>
      </c>
      <c r="G65" s="146">
        <f t="shared" si="15"/>
        <v>21700</v>
      </c>
      <c r="H65" s="146">
        <f t="shared" si="16"/>
        <v>14200</v>
      </c>
      <c r="I65" s="146" t="s">
        <v>57</v>
      </c>
      <c r="J65" s="169"/>
      <c r="K65" s="169"/>
      <c r="L65" s="169"/>
      <c r="N65" s="170" t="s">
        <v>159</v>
      </c>
      <c r="O65" s="1477"/>
      <c r="P65" s="1477"/>
      <c r="Q65" s="171">
        <v>9100</v>
      </c>
      <c r="R65" s="171">
        <v>11130</v>
      </c>
      <c r="S65" s="171">
        <v>13640</v>
      </c>
      <c r="T65" s="171">
        <v>15640</v>
      </c>
      <c r="U65" s="171">
        <v>10230</v>
      </c>
      <c r="V65" s="171" t="s">
        <v>57</v>
      </c>
      <c r="W65" s="169"/>
      <c r="X65" s="169"/>
      <c r="Y65" s="169"/>
    </row>
    <row r="66" spans="1:48" ht="19.5" customHeight="1" x14ac:dyDescent="0.25">
      <c r="A66" s="100" t="s">
        <v>157</v>
      </c>
      <c r="B66" s="1046" t="s">
        <v>160</v>
      </c>
      <c r="C66" s="1046"/>
      <c r="D66" s="146">
        <f t="shared" si="6"/>
        <v>9600</v>
      </c>
      <c r="E66" s="146">
        <f t="shared" si="7"/>
        <v>10600</v>
      </c>
      <c r="F66" s="146">
        <f t="shared" si="14"/>
        <v>14100</v>
      </c>
      <c r="G66" s="146">
        <f t="shared" si="15"/>
        <v>15100</v>
      </c>
      <c r="H66" s="146" t="s">
        <v>57</v>
      </c>
      <c r="I66" s="146" t="s">
        <v>57</v>
      </c>
      <c r="J66" s="169"/>
      <c r="K66" s="168"/>
      <c r="L66" s="169"/>
      <c r="N66" s="100" t="s">
        <v>157</v>
      </c>
      <c r="O66" s="1046" t="s">
        <v>160</v>
      </c>
      <c r="P66" s="1046"/>
      <c r="Q66" s="145">
        <v>6940</v>
      </c>
      <c r="R66" s="145">
        <v>7680</v>
      </c>
      <c r="S66" s="145">
        <v>10140</v>
      </c>
      <c r="T66" s="145">
        <v>10870</v>
      </c>
      <c r="U66" s="145" t="s">
        <v>57</v>
      </c>
      <c r="V66" s="145" t="s">
        <v>57</v>
      </c>
      <c r="W66" s="169"/>
      <c r="X66" s="168"/>
      <c r="Y66" s="169"/>
    </row>
    <row r="67" spans="1:48" ht="19.5" customHeight="1" x14ac:dyDescent="0.25">
      <c r="A67" s="86" t="s">
        <v>158</v>
      </c>
      <c r="B67" s="1057"/>
      <c r="C67" s="1057"/>
      <c r="D67" s="146">
        <f t="shared" si="6"/>
        <v>13100</v>
      </c>
      <c r="E67" s="146">
        <f t="shared" si="7"/>
        <v>14500</v>
      </c>
      <c r="F67" s="146">
        <f t="shared" si="14"/>
        <v>19200</v>
      </c>
      <c r="G67" s="146">
        <f t="shared" si="15"/>
        <v>20600</v>
      </c>
      <c r="H67" s="146" t="s">
        <v>57</v>
      </c>
      <c r="I67" s="146" t="s">
        <v>57</v>
      </c>
      <c r="J67" s="169"/>
      <c r="K67" s="169"/>
      <c r="L67" s="169"/>
      <c r="N67" s="86" t="s">
        <v>158</v>
      </c>
      <c r="O67" s="1057"/>
      <c r="P67" s="1057"/>
      <c r="Q67" s="146">
        <v>9460</v>
      </c>
      <c r="R67" s="146">
        <v>10470</v>
      </c>
      <c r="S67" s="146">
        <v>13820</v>
      </c>
      <c r="T67" s="146">
        <v>14830</v>
      </c>
      <c r="U67" s="146" t="s">
        <v>57</v>
      </c>
      <c r="V67" s="146" t="s">
        <v>57</v>
      </c>
      <c r="W67" s="169"/>
      <c r="X67" s="169"/>
      <c r="Y67" s="169"/>
    </row>
    <row r="68" spans="1:48" ht="19.5" customHeight="1" x14ac:dyDescent="0.25">
      <c r="A68" s="86" t="s">
        <v>159</v>
      </c>
      <c r="B68" s="1057"/>
      <c r="C68" s="1057"/>
      <c r="D68" s="146">
        <f t="shared" si="6"/>
        <v>15700</v>
      </c>
      <c r="E68" s="146">
        <f t="shared" si="7"/>
        <v>17400</v>
      </c>
      <c r="F68" s="146">
        <f t="shared" si="14"/>
        <v>23000</v>
      </c>
      <c r="G68" s="146">
        <f t="shared" si="15"/>
        <v>24600</v>
      </c>
      <c r="H68" s="146" t="s">
        <v>57</v>
      </c>
      <c r="I68" s="146" t="s">
        <v>57</v>
      </c>
      <c r="J68" s="169"/>
      <c r="K68" s="169"/>
      <c r="L68" s="169"/>
      <c r="N68" s="86" t="s">
        <v>159</v>
      </c>
      <c r="O68" s="1057"/>
      <c r="P68" s="1057"/>
      <c r="Q68" s="146">
        <v>11350</v>
      </c>
      <c r="R68" s="146">
        <v>12550</v>
      </c>
      <c r="S68" s="146">
        <v>16580</v>
      </c>
      <c r="T68" s="146">
        <v>17780</v>
      </c>
      <c r="U68" s="146" t="s">
        <v>57</v>
      </c>
      <c r="V68" s="146" t="s">
        <v>57</v>
      </c>
      <c r="W68" s="169"/>
      <c r="X68" s="169"/>
      <c r="Y68" s="169"/>
    </row>
    <row r="69" spans="1:48" ht="19.5" customHeight="1" x14ac:dyDescent="0.25">
      <c r="A69" s="108" t="s">
        <v>70</v>
      </c>
      <c r="B69" s="109"/>
      <c r="C69" s="109"/>
      <c r="D69" s="109"/>
      <c r="E69" s="109"/>
      <c r="F69" s="110"/>
      <c r="G69" s="109"/>
      <c r="H69" s="111"/>
      <c r="I69" s="111"/>
      <c r="J69" s="109"/>
      <c r="K69" s="109"/>
      <c r="L69" s="109"/>
      <c r="N69" s="108" t="s">
        <v>70</v>
      </c>
      <c r="O69" s="109"/>
      <c r="P69" s="109"/>
      <c r="Q69" s="109"/>
      <c r="R69" s="109"/>
      <c r="S69" s="110"/>
      <c r="T69" s="109"/>
      <c r="U69" s="111"/>
      <c r="V69" s="111"/>
      <c r="W69" s="109"/>
      <c r="X69" s="109"/>
      <c r="Y69" s="109"/>
    </row>
    <row r="70" spans="1:48" ht="19.5" customHeight="1" x14ac:dyDescent="0.3">
      <c r="A70" s="139" t="s">
        <v>161</v>
      </c>
      <c r="B70" s="140"/>
      <c r="C70" s="141"/>
      <c r="D70" s="141"/>
      <c r="E70" s="141"/>
      <c r="F70" s="141"/>
      <c r="G70" s="141"/>
      <c r="H70" s="71"/>
      <c r="I70" s="71"/>
      <c r="J70" s="141"/>
      <c r="K70" s="141"/>
      <c r="L70" s="142"/>
      <c r="N70" s="139" t="s">
        <v>161</v>
      </c>
      <c r="O70" s="140"/>
      <c r="P70" s="141"/>
      <c r="Q70" s="141"/>
      <c r="R70" s="141"/>
      <c r="S70" s="141"/>
      <c r="T70" s="141"/>
      <c r="U70" s="71"/>
      <c r="V70" s="71"/>
      <c r="W70" s="141"/>
      <c r="X70" s="141"/>
      <c r="Y70" s="142"/>
    </row>
    <row r="71" spans="1:48" ht="19.5" customHeight="1" x14ac:dyDescent="0.25">
      <c r="A71" s="1444" t="s">
        <v>105</v>
      </c>
      <c r="B71" s="1430" t="s">
        <v>106</v>
      </c>
      <c r="C71" s="1430"/>
      <c r="D71" s="1430"/>
      <c r="E71" s="1430"/>
      <c r="F71" s="1444" t="s">
        <v>105</v>
      </c>
      <c r="G71" s="1444"/>
      <c r="H71" s="1444"/>
      <c r="I71" s="1430" t="s">
        <v>162</v>
      </c>
      <c r="J71" s="1430"/>
      <c r="K71" s="1430"/>
      <c r="L71" s="1430"/>
      <c r="N71" s="1444" t="s">
        <v>105</v>
      </c>
      <c r="O71" s="1430" t="s">
        <v>106</v>
      </c>
      <c r="P71" s="1430"/>
      <c r="Q71" s="1430"/>
      <c r="R71" s="1430"/>
      <c r="S71" s="1444" t="s">
        <v>105</v>
      </c>
      <c r="T71" s="1444"/>
      <c r="U71" s="1444"/>
      <c r="V71" s="1430" t="s">
        <v>162</v>
      </c>
      <c r="W71" s="1430"/>
      <c r="X71" s="1430"/>
      <c r="Y71" s="1430"/>
    </row>
    <row r="72" spans="1:48" ht="19.5" customHeight="1" x14ac:dyDescent="0.25">
      <c r="A72" s="1444"/>
      <c r="B72" s="1444" t="s">
        <v>108</v>
      </c>
      <c r="C72" s="1444"/>
      <c r="D72" s="1444" t="s">
        <v>109</v>
      </c>
      <c r="E72" s="1444"/>
      <c r="F72" s="1444"/>
      <c r="G72" s="1444"/>
      <c r="H72" s="1444"/>
      <c r="I72" s="1444" t="s">
        <v>108</v>
      </c>
      <c r="J72" s="1444"/>
      <c r="K72" s="1444" t="s">
        <v>109</v>
      </c>
      <c r="L72" s="1444"/>
      <c r="N72" s="1444"/>
      <c r="O72" s="1444" t="s">
        <v>108</v>
      </c>
      <c r="P72" s="1444"/>
      <c r="Q72" s="1444" t="s">
        <v>109</v>
      </c>
      <c r="R72" s="1444"/>
      <c r="S72" s="1444"/>
      <c r="T72" s="1444"/>
      <c r="U72" s="1444"/>
      <c r="V72" s="1444" t="s">
        <v>108</v>
      </c>
      <c r="W72" s="1444"/>
      <c r="X72" s="1444" t="s">
        <v>109</v>
      </c>
      <c r="Y72" s="1444"/>
    </row>
    <row r="73" spans="1:48" ht="19.5" customHeight="1" x14ac:dyDescent="0.25">
      <c r="A73" s="172" t="s">
        <v>163</v>
      </c>
      <c r="B73" s="1388">
        <f>ROUND(O73*0.77*1.8,-2)</f>
        <v>900</v>
      </c>
      <c r="C73" s="1389"/>
      <c r="D73" s="1388">
        <f t="shared" si="6"/>
        <v>1100</v>
      </c>
      <c r="E73" s="1389"/>
      <c r="F73" s="1058" t="s">
        <v>164</v>
      </c>
      <c r="G73" s="1058"/>
      <c r="H73" s="1058"/>
      <c r="I73" s="1388">
        <f t="shared" ref="I73:I87" si="17">ROUND(V73*0.77*1.8,-2)</f>
        <v>1200</v>
      </c>
      <c r="J73" s="1389"/>
      <c r="K73" s="1388">
        <f t="shared" ref="K73:K76" si="18">ROUND(X73*0.77*1.8,-2)</f>
        <v>1300</v>
      </c>
      <c r="L73" s="1389"/>
      <c r="N73" s="172" t="s">
        <v>163</v>
      </c>
      <c r="O73" s="1388">
        <v>670</v>
      </c>
      <c r="P73" s="1389"/>
      <c r="Q73" s="1388">
        <v>770</v>
      </c>
      <c r="R73" s="1389"/>
      <c r="S73" s="1058" t="s">
        <v>164</v>
      </c>
      <c r="T73" s="1058"/>
      <c r="U73" s="1058"/>
      <c r="V73" s="1388">
        <v>840</v>
      </c>
      <c r="W73" s="1389"/>
      <c r="X73" s="1388">
        <v>950</v>
      </c>
      <c r="Y73" s="1389"/>
    </row>
    <row r="74" spans="1:48" s="173" customFormat="1" x14ac:dyDescent="0.25">
      <c r="A74" s="1478"/>
      <c r="B74" s="1479"/>
      <c r="C74" s="1479"/>
      <c r="D74" s="1479"/>
      <c r="E74" s="1480"/>
      <c r="F74" s="1058" t="s">
        <v>165</v>
      </c>
      <c r="G74" s="1058"/>
      <c r="H74" s="1058"/>
      <c r="I74" s="1388">
        <f t="shared" si="17"/>
        <v>2000</v>
      </c>
      <c r="J74" s="1389"/>
      <c r="K74" s="1388">
        <f t="shared" si="18"/>
        <v>2200</v>
      </c>
      <c r="L74" s="1389"/>
      <c r="M74" s="174"/>
      <c r="N74" s="1478"/>
      <c r="O74" s="1479"/>
      <c r="P74" s="1479"/>
      <c r="Q74" s="1479"/>
      <c r="R74" s="1480"/>
      <c r="S74" s="1058" t="s">
        <v>165</v>
      </c>
      <c r="T74" s="1058"/>
      <c r="U74" s="1058"/>
      <c r="V74" s="1388">
        <v>1440</v>
      </c>
      <c r="W74" s="1389"/>
      <c r="X74" s="1388">
        <v>1570</v>
      </c>
      <c r="Y74" s="1389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  <c r="AM74" s="174"/>
      <c r="AN74" s="174"/>
      <c r="AO74" s="174"/>
      <c r="AP74" s="174"/>
      <c r="AQ74" s="174"/>
      <c r="AR74" s="174"/>
      <c r="AS74" s="174"/>
      <c r="AT74" s="174"/>
      <c r="AU74" s="174"/>
      <c r="AV74" s="174"/>
    </row>
    <row r="75" spans="1:48" s="173" customFormat="1" x14ac:dyDescent="0.25">
      <c r="A75" s="105" t="s">
        <v>166</v>
      </c>
      <c r="B75" s="1388">
        <f t="shared" ref="B75:B76" si="19">ROUND(O75*0.77*1.8,-2)</f>
        <v>400</v>
      </c>
      <c r="C75" s="1389"/>
      <c r="D75" s="1388" t="s">
        <v>57</v>
      </c>
      <c r="E75" s="1389"/>
      <c r="F75" s="1472" t="s">
        <v>167</v>
      </c>
      <c r="G75" s="1472"/>
      <c r="H75" s="1472"/>
      <c r="I75" s="1388">
        <f t="shared" si="17"/>
        <v>500</v>
      </c>
      <c r="J75" s="1389"/>
      <c r="K75" s="1388">
        <f t="shared" si="18"/>
        <v>600</v>
      </c>
      <c r="L75" s="1389"/>
      <c r="M75" s="174"/>
      <c r="N75" s="105" t="s">
        <v>166</v>
      </c>
      <c r="O75" s="1388">
        <v>270</v>
      </c>
      <c r="P75" s="1389"/>
      <c r="Q75" s="1388" t="s">
        <v>57</v>
      </c>
      <c r="R75" s="1389"/>
      <c r="S75" s="1472" t="s">
        <v>167</v>
      </c>
      <c r="T75" s="1472"/>
      <c r="U75" s="1472"/>
      <c r="V75" s="1388">
        <v>390</v>
      </c>
      <c r="W75" s="1389"/>
      <c r="X75" s="1388">
        <v>440</v>
      </c>
      <c r="Y75" s="1389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  <c r="AM75" s="174"/>
      <c r="AN75" s="174"/>
      <c r="AO75" s="174"/>
      <c r="AP75" s="174"/>
      <c r="AQ75" s="174"/>
      <c r="AR75" s="174"/>
      <c r="AS75" s="174"/>
      <c r="AT75" s="174"/>
      <c r="AU75" s="174"/>
      <c r="AV75" s="174"/>
    </row>
    <row r="76" spans="1:48" s="175" customFormat="1" ht="12" customHeight="1" x14ac:dyDescent="0.25">
      <c r="A76" s="105" t="s">
        <v>168</v>
      </c>
      <c r="B76" s="1388">
        <f t="shared" si="19"/>
        <v>1200</v>
      </c>
      <c r="C76" s="1389"/>
      <c r="D76" s="1388">
        <f t="shared" si="6"/>
        <v>1300</v>
      </c>
      <c r="E76" s="1389"/>
      <c r="F76" s="1472" t="s">
        <v>169</v>
      </c>
      <c r="G76" s="1472"/>
      <c r="H76" s="1472"/>
      <c r="I76" s="1388">
        <f t="shared" si="17"/>
        <v>1300</v>
      </c>
      <c r="J76" s="1389"/>
      <c r="K76" s="1388">
        <f t="shared" si="18"/>
        <v>1400</v>
      </c>
      <c r="L76" s="1389"/>
      <c r="M76" s="176"/>
      <c r="N76" s="105" t="s">
        <v>168</v>
      </c>
      <c r="O76" s="1388">
        <v>850</v>
      </c>
      <c r="P76" s="1389"/>
      <c r="Q76" s="1388">
        <v>920</v>
      </c>
      <c r="R76" s="1389"/>
      <c r="S76" s="1472" t="s">
        <v>169</v>
      </c>
      <c r="T76" s="1472"/>
      <c r="U76" s="1472"/>
      <c r="V76" s="1388">
        <v>970</v>
      </c>
      <c r="W76" s="1389"/>
      <c r="X76" s="1388">
        <v>1040</v>
      </c>
      <c r="Y76" s="1389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</row>
    <row r="77" spans="1:48" ht="12" customHeight="1" x14ac:dyDescent="0.25">
      <c r="F77" s="165"/>
      <c r="G77" s="165"/>
      <c r="H77" s="165"/>
      <c r="O77" s="103"/>
      <c r="P77" s="103"/>
      <c r="Q77" s="103"/>
      <c r="R77" s="103"/>
      <c r="S77" s="165"/>
      <c r="T77" s="165"/>
      <c r="U77" s="165"/>
      <c r="V77" s="103"/>
      <c r="W77" s="103"/>
      <c r="X77" s="103"/>
      <c r="Y77" s="103"/>
    </row>
    <row r="78" spans="1:48" ht="15" customHeight="1" x14ac:dyDescent="0.3">
      <c r="A78" s="139" t="s">
        <v>170</v>
      </c>
      <c r="N78" s="139" t="s">
        <v>170</v>
      </c>
      <c r="O78" s="103"/>
      <c r="P78" s="103"/>
      <c r="Q78" s="103"/>
      <c r="R78" s="103"/>
      <c r="S78" s="103"/>
      <c r="T78" s="103"/>
      <c r="V78" s="103"/>
      <c r="W78" s="103"/>
      <c r="X78" s="103"/>
      <c r="Y78" s="103"/>
    </row>
    <row r="79" spans="1:48" ht="17.25" customHeight="1" x14ac:dyDescent="0.25">
      <c r="A79" s="1473" t="s">
        <v>151</v>
      </c>
      <c r="B79" s="1449" t="s">
        <v>152</v>
      </c>
      <c r="C79" s="1451"/>
      <c r="D79" s="1444" t="s">
        <v>171</v>
      </c>
      <c r="E79" s="1444"/>
      <c r="F79" s="1444"/>
      <c r="G79" s="1444"/>
      <c r="H79" s="1444"/>
      <c r="I79" s="1444"/>
      <c r="J79" s="144"/>
      <c r="K79" s="144"/>
      <c r="N79" s="1473" t="s">
        <v>151</v>
      </c>
      <c r="O79" s="1449" t="s">
        <v>152</v>
      </c>
      <c r="P79" s="1451"/>
      <c r="Q79" s="1444" t="s">
        <v>171</v>
      </c>
      <c r="R79" s="1444"/>
      <c r="S79" s="1444"/>
      <c r="T79" s="1444"/>
      <c r="U79" s="1444"/>
      <c r="V79" s="1444"/>
      <c r="W79" s="144"/>
      <c r="X79" s="144"/>
      <c r="Y79" s="103"/>
    </row>
    <row r="80" spans="1:48" ht="15" customHeight="1" x14ac:dyDescent="0.25">
      <c r="A80" s="1474"/>
      <c r="B80" s="1475"/>
      <c r="C80" s="1476"/>
      <c r="D80" s="1430" t="s">
        <v>172</v>
      </c>
      <c r="E80" s="1430"/>
      <c r="F80" s="1430" t="s">
        <v>173</v>
      </c>
      <c r="G80" s="1430"/>
      <c r="H80" s="1430" t="s">
        <v>174</v>
      </c>
      <c r="I80" s="1430"/>
      <c r="J80" s="144"/>
      <c r="K80" s="144"/>
      <c r="L80" s="166"/>
      <c r="N80" s="1474"/>
      <c r="O80" s="1475"/>
      <c r="P80" s="1476"/>
      <c r="Q80" s="1430" t="s">
        <v>172</v>
      </c>
      <c r="R80" s="1430"/>
      <c r="S80" s="1430" t="s">
        <v>173</v>
      </c>
      <c r="T80" s="1430"/>
      <c r="U80" s="1430" t="s">
        <v>174</v>
      </c>
      <c r="V80" s="1430"/>
      <c r="W80" s="144"/>
      <c r="X80" s="144"/>
      <c r="Y80" s="166"/>
    </row>
    <row r="81" spans="1:25" x14ac:dyDescent="0.25">
      <c r="A81" s="1474"/>
      <c r="B81" s="1475"/>
      <c r="C81" s="1476"/>
      <c r="D81" s="167" t="s">
        <v>28</v>
      </c>
      <c r="E81" s="167" t="s">
        <v>25</v>
      </c>
      <c r="F81" s="167" t="s">
        <v>28</v>
      </c>
      <c r="G81" s="167" t="s">
        <v>25</v>
      </c>
      <c r="H81" s="167" t="s">
        <v>28</v>
      </c>
      <c r="I81" s="167" t="s">
        <v>25</v>
      </c>
      <c r="J81" s="144"/>
      <c r="K81" s="144"/>
      <c r="L81" s="144"/>
      <c r="N81" s="1474"/>
      <c r="O81" s="1475"/>
      <c r="P81" s="1476"/>
      <c r="Q81" s="167" t="s">
        <v>28</v>
      </c>
      <c r="R81" s="167" t="s">
        <v>25</v>
      </c>
      <c r="S81" s="167" t="s">
        <v>28</v>
      </c>
      <c r="T81" s="167" t="s">
        <v>25</v>
      </c>
      <c r="U81" s="167" t="s">
        <v>28</v>
      </c>
      <c r="V81" s="167" t="s">
        <v>25</v>
      </c>
      <c r="W81" s="144"/>
      <c r="X81" s="144"/>
      <c r="Y81" s="144"/>
    </row>
    <row r="82" spans="1:25" ht="19.5" customHeight="1" x14ac:dyDescent="0.25">
      <c r="A82" s="86" t="s">
        <v>157</v>
      </c>
      <c r="B82" s="1430" t="s">
        <v>106</v>
      </c>
      <c r="C82" s="1430"/>
      <c r="D82" s="146">
        <f t="shared" si="6"/>
        <v>13200</v>
      </c>
      <c r="E82" s="146" t="s">
        <v>57</v>
      </c>
      <c r="F82" s="146">
        <f t="shared" si="14"/>
        <v>25200</v>
      </c>
      <c r="G82" s="146">
        <f t="shared" si="15"/>
        <v>29300</v>
      </c>
      <c r="H82" s="146">
        <f t="shared" si="16"/>
        <v>13600</v>
      </c>
      <c r="I82" s="146">
        <f t="shared" si="17"/>
        <v>16000</v>
      </c>
      <c r="J82" s="144"/>
      <c r="K82" s="144"/>
      <c r="N82" s="86" t="s">
        <v>157</v>
      </c>
      <c r="O82" s="1430" t="s">
        <v>106</v>
      </c>
      <c r="P82" s="1430"/>
      <c r="Q82" s="146">
        <v>9540</v>
      </c>
      <c r="R82" s="146" t="s">
        <v>57</v>
      </c>
      <c r="S82" s="146">
        <v>18160</v>
      </c>
      <c r="T82" s="146">
        <v>21140</v>
      </c>
      <c r="U82" s="146">
        <v>9840</v>
      </c>
      <c r="V82" s="146">
        <v>11580</v>
      </c>
      <c r="W82" s="144"/>
      <c r="X82" s="144"/>
      <c r="Y82" s="103"/>
    </row>
    <row r="83" spans="1:25" ht="19.5" customHeight="1" x14ac:dyDescent="0.25">
      <c r="A83" s="86" t="s">
        <v>158</v>
      </c>
      <c r="B83" s="1430"/>
      <c r="C83" s="1430"/>
      <c r="D83" s="146">
        <f t="shared" si="6"/>
        <v>16000</v>
      </c>
      <c r="E83" s="146" t="s">
        <v>57</v>
      </c>
      <c r="F83" s="146">
        <f t="shared" si="14"/>
        <v>29400</v>
      </c>
      <c r="G83" s="146">
        <f t="shared" si="15"/>
        <v>34100</v>
      </c>
      <c r="H83" s="146">
        <f t="shared" si="16"/>
        <v>14200</v>
      </c>
      <c r="I83" s="146">
        <f t="shared" si="17"/>
        <v>16800</v>
      </c>
      <c r="J83" s="144"/>
      <c r="K83" s="144"/>
      <c r="N83" s="86" t="s">
        <v>158</v>
      </c>
      <c r="O83" s="1430"/>
      <c r="P83" s="1430"/>
      <c r="Q83" s="146">
        <v>11540</v>
      </c>
      <c r="R83" s="146" t="s">
        <v>57</v>
      </c>
      <c r="S83" s="146">
        <v>21200</v>
      </c>
      <c r="T83" s="146">
        <v>24630</v>
      </c>
      <c r="U83" s="146">
        <v>10280</v>
      </c>
      <c r="V83" s="146">
        <v>12120</v>
      </c>
      <c r="W83" s="144"/>
      <c r="X83" s="144"/>
      <c r="Y83" s="103"/>
    </row>
    <row r="84" spans="1:25" ht="19.5" customHeight="1" x14ac:dyDescent="0.25">
      <c r="A84" s="170" t="s">
        <v>159</v>
      </c>
      <c r="B84" s="1477"/>
      <c r="C84" s="1477"/>
      <c r="D84" s="146">
        <f t="shared" si="6"/>
        <v>19000</v>
      </c>
      <c r="E84" s="146" t="s">
        <v>57</v>
      </c>
      <c r="F84" s="146">
        <f t="shared" si="14"/>
        <v>33800</v>
      </c>
      <c r="G84" s="146">
        <f t="shared" si="15"/>
        <v>39200</v>
      </c>
      <c r="H84" s="146">
        <f t="shared" si="16"/>
        <v>14900</v>
      </c>
      <c r="I84" s="146">
        <f t="shared" si="17"/>
        <v>17500</v>
      </c>
      <c r="J84" s="144"/>
      <c r="K84" s="144"/>
      <c r="N84" s="170" t="s">
        <v>159</v>
      </c>
      <c r="O84" s="1477"/>
      <c r="P84" s="1477"/>
      <c r="Q84" s="171">
        <v>13720</v>
      </c>
      <c r="R84" s="171" t="s">
        <v>57</v>
      </c>
      <c r="S84" s="171">
        <v>24360</v>
      </c>
      <c r="T84" s="171">
        <v>28300</v>
      </c>
      <c r="U84" s="171">
        <v>10720</v>
      </c>
      <c r="V84" s="171">
        <v>12660</v>
      </c>
      <c r="W84" s="144"/>
      <c r="X84" s="144"/>
      <c r="Y84" s="103"/>
    </row>
    <row r="85" spans="1:25" ht="19.5" customHeight="1" x14ac:dyDescent="0.25">
      <c r="A85" s="100" t="s">
        <v>157</v>
      </c>
      <c r="B85" s="1046" t="s">
        <v>160</v>
      </c>
      <c r="C85" s="1046"/>
      <c r="D85" s="146">
        <f t="shared" si="6"/>
        <v>15800</v>
      </c>
      <c r="E85" s="146">
        <f t="shared" si="7"/>
        <v>17800</v>
      </c>
      <c r="F85" s="146">
        <f t="shared" si="14"/>
        <v>34800</v>
      </c>
      <c r="G85" s="146">
        <f t="shared" si="15"/>
        <v>38200</v>
      </c>
      <c r="H85" s="146">
        <f t="shared" si="16"/>
        <v>20700</v>
      </c>
      <c r="I85" s="146">
        <f t="shared" si="17"/>
        <v>23200</v>
      </c>
      <c r="J85" s="144"/>
      <c r="K85" s="144"/>
      <c r="N85" s="100" t="s">
        <v>157</v>
      </c>
      <c r="O85" s="1046" t="s">
        <v>160</v>
      </c>
      <c r="P85" s="1046"/>
      <c r="Q85" s="145">
        <v>11370</v>
      </c>
      <c r="R85" s="145">
        <v>12835</v>
      </c>
      <c r="S85" s="145">
        <v>25100</v>
      </c>
      <c r="T85" s="145">
        <v>27590</v>
      </c>
      <c r="U85" s="145">
        <v>14960</v>
      </c>
      <c r="V85" s="145">
        <v>16720</v>
      </c>
      <c r="W85" s="144"/>
      <c r="X85" s="144"/>
      <c r="Y85" s="103"/>
    </row>
    <row r="86" spans="1:25" ht="19.5" customHeight="1" x14ac:dyDescent="0.25">
      <c r="A86" s="86" t="s">
        <v>158</v>
      </c>
      <c r="B86" s="1057"/>
      <c r="C86" s="1057"/>
      <c r="D86" s="146">
        <f t="shared" si="6"/>
        <v>19300</v>
      </c>
      <c r="E86" s="146">
        <f t="shared" si="7"/>
        <v>21700</v>
      </c>
      <c r="F86" s="146">
        <f t="shared" si="14"/>
        <v>39900</v>
      </c>
      <c r="G86" s="146">
        <f t="shared" si="15"/>
        <v>43700</v>
      </c>
      <c r="H86" s="146">
        <f t="shared" si="16"/>
        <v>21200</v>
      </c>
      <c r="I86" s="146">
        <f t="shared" si="17"/>
        <v>23800</v>
      </c>
      <c r="J86" s="144"/>
      <c r="K86" s="144"/>
      <c r="N86" s="86" t="s">
        <v>158</v>
      </c>
      <c r="O86" s="1057"/>
      <c r="P86" s="1057"/>
      <c r="Q86" s="146">
        <v>13890</v>
      </c>
      <c r="R86" s="146">
        <v>15625</v>
      </c>
      <c r="S86" s="146">
        <v>28780</v>
      </c>
      <c r="T86" s="146">
        <v>31550</v>
      </c>
      <c r="U86" s="146">
        <v>15320</v>
      </c>
      <c r="V86" s="146">
        <v>17140</v>
      </c>
      <c r="W86" s="144"/>
      <c r="X86" s="144"/>
      <c r="Y86" s="103"/>
    </row>
    <row r="87" spans="1:25" ht="19.5" customHeight="1" x14ac:dyDescent="0.25">
      <c r="A87" s="86" t="s">
        <v>159</v>
      </c>
      <c r="B87" s="1057"/>
      <c r="C87" s="1057"/>
      <c r="D87" s="146">
        <f t="shared" si="6"/>
        <v>22900</v>
      </c>
      <c r="E87" s="146">
        <f t="shared" si="7"/>
        <v>24500</v>
      </c>
      <c r="F87" s="146">
        <f t="shared" si="14"/>
        <v>44700</v>
      </c>
      <c r="G87" s="146">
        <f t="shared" si="15"/>
        <v>49000</v>
      </c>
      <c r="H87" s="146">
        <f t="shared" si="16"/>
        <v>21700</v>
      </c>
      <c r="I87" s="146">
        <f t="shared" si="17"/>
        <v>24300</v>
      </c>
      <c r="J87" s="144"/>
      <c r="K87" s="144"/>
      <c r="N87" s="86" t="s">
        <v>159</v>
      </c>
      <c r="O87" s="1057"/>
      <c r="P87" s="1057"/>
      <c r="Q87" s="146">
        <v>16510</v>
      </c>
      <c r="R87" s="146">
        <v>17705</v>
      </c>
      <c r="S87" s="146">
        <v>32260</v>
      </c>
      <c r="T87" s="146">
        <v>35340</v>
      </c>
      <c r="U87" s="146">
        <v>15680</v>
      </c>
      <c r="V87" s="146">
        <v>17560</v>
      </c>
      <c r="W87" s="144"/>
      <c r="X87" s="144"/>
      <c r="Y87" s="103"/>
    </row>
    <row r="88" spans="1:25" ht="15" customHeight="1" x14ac:dyDescent="0.25">
      <c r="A88" s="177" t="s">
        <v>175</v>
      </c>
      <c r="N88" s="177" t="s">
        <v>175</v>
      </c>
      <c r="O88" s="103"/>
      <c r="P88" s="103"/>
      <c r="Q88" s="103"/>
      <c r="R88" s="103"/>
      <c r="S88" s="103"/>
      <c r="T88" s="103"/>
      <c r="V88" s="103"/>
      <c r="W88" s="103"/>
      <c r="X88" s="103"/>
      <c r="Y88" s="103"/>
    </row>
    <row r="89" spans="1:25" x14ac:dyDescent="0.25">
      <c r="A89" s="144" t="s">
        <v>176</v>
      </c>
      <c r="N89" s="144" t="s">
        <v>176</v>
      </c>
      <c r="O89" s="103"/>
      <c r="P89" s="103"/>
      <c r="Q89" s="103"/>
      <c r="R89" s="103"/>
      <c r="S89" s="103"/>
      <c r="T89" s="103"/>
      <c r="V89" s="103"/>
      <c r="W89" s="103"/>
      <c r="X89" s="103"/>
      <c r="Y89" s="103"/>
    </row>
    <row r="90" spans="1:25" ht="7.5" customHeight="1" x14ac:dyDescent="0.25">
      <c r="A90" s="144" t="s">
        <v>177</v>
      </c>
      <c r="N90" s="144" t="s">
        <v>177</v>
      </c>
      <c r="O90" s="103"/>
      <c r="P90" s="103"/>
      <c r="Q90" s="103"/>
      <c r="R90" s="103"/>
      <c r="S90" s="103"/>
      <c r="T90" s="103"/>
      <c r="V90" s="103"/>
      <c r="W90" s="103"/>
      <c r="X90" s="103"/>
      <c r="Y90" s="103"/>
    </row>
    <row r="91" spans="1:25" ht="15" customHeight="1" x14ac:dyDescent="0.25">
      <c r="A91" s="144" t="s">
        <v>178</v>
      </c>
      <c r="N91" s="144" t="s">
        <v>178</v>
      </c>
      <c r="O91" s="103"/>
      <c r="P91" s="103"/>
      <c r="Q91" s="103"/>
      <c r="R91" s="103"/>
      <c r="S91" s="103"/>
      <c r="T91" s="103"/>
      <c r="V91" s="103"/>
      <c r="W91" s="103"/>
      <c r="X91" s="103"/>
      <c r="Y91" s="103"/>
    </row>
    <row r="92" spans="1:25" ht="15" customHeight="1" x14ac:dyDescent="0.25">
      <c r="A92" s="144" t="s">
        <v>179</v>
      </c>
      <c r="N92" s="144" t="s">
        <v>179</v>
      </c>
      <c r="O92" s="103"/>
      <c r="P92" s="103"/>
      <c r="Q92" s="103"/>
      <c r="R92" s="103"/>
      <c r="S92" s="103"/>
      <c r="T92" s="103"/>
      <c r="V92" s="103"/>
      <c r="W92" s="103"/>
      <c r="X92" s="103"/>
      <c r="Y92" s="103"/>
    </row>
    <row r="93" spans="1:25" ht="7.5" customHeight="1" x14ac:dyDescent="0.25">
      <c r="A93" s="144" t="s">
        <v>180</v>
      </c>
      <c r="N93" s="144" t="s">
        <v>180</v>
      </c>
      <c r="O93" s="103"/>
      <c r="P93" s="103"/>
      <c r="Q93" s="103"/>
      <c r="R93" s="103"/>
      <c r="S93" s="103"/>
      <c r="T93" s="103"/>
      <c r="V93" s="103"/>
      <c r="W93" s="103"/>
      <c r="X93" s="103"/>
      <c r="Y93" s="103"/>
    </row>
    <row r="94" spans="1:25" ht="15" customHeight="1" x14ac:dyDescent="0.25">
      <c r="A94" s="178" t="s">
        <v>181</v>
      </c>
      <c r="F94" s="64"/>
      <c r="H94" s="103"/>
      <c r="K94" s="64"/>
      <c r="L94" s="64"/>
      <c r="N94" s="178" t="s">
        <v>181</v>
      </c>
      <c r="O94" s="103"/>
      <c r="P94" s="103"/>
      <c r="Q94" s="103"/>
      <c r="R94" s="103"/>
      <c r="T94" s="103"/>
      <c r="U94" s="103"/>
      <c r="V94" s="103"/>
      <c r="W94" s="103"/>
    </row>
    <row r="95" spans="1:25" ht="15" customHeight="1" x14ac:dyDescent="0.25">
      <c r="A95" s="144"/>
      <c r="F95" s="64"/>
      <c r="H95" s="103"/>
      <c r="K95" s="64"/>
      <c r="L95" s="64"/>
      <c r="N95" s="144"/>
      <c r="O95" s="103"/>
      <c r="P95" s="103"/>
      <c r="Q95" s="103"/>
      <c r="R95" s="103"/>
      <c r="T95" s="103"/>
      <c r="U95" s="103"/>
      <c r="V95" s="103"/>
      <c r="W95" s="103"/>
    </row>
    <row r="96" spans="1:25" ht="15" customHeight="1" x14ac:dyDescent="0.3">
      <c r="A96" s="139" t="s">
        <v>182</v>
      </c>
      <c r="N96" s="139" t="s">
        <v>182</v>
      </c>
      <c r="O96" s="103"/>
      <c r="P96" s="103"/>
      <c r="Q96" s="103"/>
      <c r="R96" s="103"/>
      <c r="S96" s="103"/>
      <c r="T96" s="103"/>
      <c r="V96" s="103"/>
      <c r="W96" s="103"/>
      <c r="X96" s="103"/>
      <c r="Y96" s="103"/>
    </row>
    <row r="97" spans="1:25" ht="15" customHeight="1" x14ac:dyDescent="0.25">
      <c r="A97" s="1471" t="s">
        <v>151</v>
      </c>
      <c r="B97" s="1043" t="s">
        <v>152</v>
      </c>
      <c r="C97" s="1043"/>
      <c r="D97" s="1444" t="s">
        <v>171</v>
      </c>
      <c r="E97" s="1444"/>
      <c r="F97" s="1444"/>
      <c r="G97" s="1444"/>
      <c r="H97" s="144"/>
      <c r="I97" s="144"/>
      <c r="J97" s="144"/>
      <c r="K97" s="144"/>
      <c r="N97" s="1471" t="s">
        <v>151</v>
      </c>
      <c r="O97" s="1043" t="s">
        <v>152</v>
      </c>
      <c r="P97" s="1043"/>
      <c r="Q97" s="1444" t="s">
        <v>171</v>
      </c>
      <c r="R97" s="1444"/>
      <c r="S97" s="1444"/>
      <c r="T97" s="1444"/>
      <c r="U97" s="144"/>
      <c r="V97" s="144"/>
      <c r="W97" s="144"/>
      <c r="X97" s="144"/>
      <c r="Y97" s="103"/>
    </row>
    <row r="98" spans="1:25" ht="15" customHeight="1" x14ac:dyDescent="0.25">
      <c r="A98" s="1471"/>
      <c r="B98" s="1043"/>
      <c r="C98" s="1043"/>
      <c r="D98" s="1430" t="s">
        <v>183</v>
      </c>
      <c r="E98" s="1430"/>
      <c r="F98" s="1430" t="s">
        <v>184</v>
      </c>
      <c r="G98" s="1430"/>
      <c r="H98" s="166"/>
      <c r="I98" s="166"/>
      <c r="J98" s="166"/>
      <c r="K98" s="166"/>
      <c r="L98" s="166"/>
      <c r="N98" s="1471"/>
      <c r="O98" s="1043"/>
      <c r="P98" s="1043"/>
      <c r="Q98" s="1430" t="s">
        <v>183</v>
      </c>
      <c r="R98" s="1430"/>
      <c r="S98" s="1430" t="s">
        <v>184</v>
      </c>
      <c r="T98" s="1430"/>
      <c r="U98" s="166"/>
      <c r="V98" s="166"/>
      <c r="W98" s="166"/>
      <c r="X98" s="166"/>
      <c r="Y98" s="166"/>
    </row>
    <row r="99" spans="1:25" ht="15" customHeight="1" x14ac:dyDescent="0.25">
      <c r="A99" s="1471"/>
      <c r="B99" s="1043"/>
      <c r="C99" s="1043"/>
      <c r="D99" s="179" t="s">
        <v>28</v>
      </c>
      <c r="E99" s="179" t="s">
        <v>25</v>
      </c>
      <c r="F99" s="179" t="s">
        <v>28</v>
      </c>
      <c r="G99" s="179" t="s">
        <v>25</v>
      </c>
      <c r="H99" s="68"/>
      <c r="I99" s="68"/>
      <c r="J99" s="68"/>
      <c r="K99" s="68"/>
      <c r="L99" s="68"/>
      <c r="N99" s="1471"/>
      <c r="O99" s="1043"/>
      <c r="P99" s="1043"/>
      <c r="Q99" s="179" t="s">
        <v>28</v>
      </c>
      <c r="R99" s="179" t="s">
        <v>25</v>
      </c>
      <c r="S99" s="179" t="s">
        <v>28</v>
      </c>
      <c r="T99" s="179" t="s">
        <v>25</v>
      </c>
      <c r="U99" s="68"/>
      <c r="V99" s="68"/>
      <c r="W99" s="68"/>
      <c r="X99" s="68"/>
      <c r="Y99" s="68"/>
    </row>
    <row r="100" spans="1:25" ht="15" customHeight="1" x14ac:dyDescent="0.25">
      <c r="A100" s="86" t="s">
        <v>185</v>
      </c>
      <c r="B100" s="1430" t="s">
        <v>106</v>
      </c>
      <c r="C100" s="1430"/>
      <c r="D100" s="145">
        <f t="shared" si="6"/>
        <v>23000</v>
      </c>
      <c r="E100" s="145" t="s">
        <v>57</v>
      </c>
      <c r="F100" s="145">
        <f t="shared" si="14"/>
        <v>30500</v>
      </c>
      <c r="G100" s="145">
        <f t="shared" si="15"/>
        <v>31700</v>
      </c>
      <c r="H100" s="103"/>
      <c r="I100" s="180"/>
      <c r="J100" s="180"/>
      <c r="K100" s="180"/>
      <c r="L100" s="180"/>
      <c r="N100" s="86" t="s">
        <v>185</v>
      </c>
      <c r="O100" s="1430" t="s">
        <v>106</v>
      </c>
      <c r="P100" s="1430"/>
      <c r="Q100" s="145">
        <v>16610</v>
      </c>
      <c r="R100" s="145" t="s">
        <v>57</v>
      </c>
      <c r="S100" s="146">
        <v>21970</v>
      </c>
      <c r="T100" s="146">
        <v>22840</v>
      </c>
      <c r="U100" s="103"/>
      <c r="V100" s="180"/>
      <c r="W100" s="180"/>
      <c r="X100" s="180"/>
      <c r="Y100" s="180"/>
    </row>
    <row r="101" spans="1:25" ht="17.25" customHeight="1" x14ac:dyDescent="0.25">
      <c r="A101" s="86" t="s">
        <v>158</v>
      </c>
      <c r="B101" s="1430"/>
      <c r="C101" s="1430"/>
      <c r="D101" s="145">
        <f t="shared" ref="D101:D106" si="20">ROUND(Q101*0.77*1.8,-2)</f>
        <v>25800</v>
      </c>
      <c r="E101" s="145" t="s">
        <v>57</v>
      </c>
      <c r="F101" s="145">
        <f t="shared" si="14"/>
        <v>33100</v>
      </c>
      <c r="G101" s="145">
        <f t="shared" si="15"/>
        <v>34500</v>
      </c>
      <c r="H101" s="103"/>
      <c r="I101" s="180"/>
      <c r="J101" s="180"/>
      <c r="K101" s="180"/>
      <c r="L101" s="180"/>
      <c r="N101" s="86" t="s">
        <v>158</v>
      </c>
      <c r="O101" s="1430"/>
      <c r="P101" s="1430"/>
      <c r="Q101" s="146">
        <v>18610</v>
      </c>
      <c r="R101" s="146" t="s">
        <v>57</v>
      </c>
      <c r="S101" s="146">
        <v>23910</v>
      </c>
      <c r="T101" s="146">
        <v>24880</v>
      </c>
      <c r="U101" s="103"/>
      <c r="V101" s="180"/>
      <c r="W101" s="180"/>
      <c r="X101" s="180"/>
      <c r="Y101" s="180"/>
    </row>
    <row r="102" spans="1:25" ht="15" customHeight="1" x14ac:dyDescent="0.25">
      <c r="A102" s="86" t="s">
        <v>159</v>
      </c>
      <c r="B102" s="1430"/>
      <c r="C102" s="1430"/>
      <c r="D102" s="145">
        <f t="shared" si="20"/>
        <v>27900</v>
      </c>
      <c r="E102" s="145" t="s">
        <v>57</v>
      </c>
      <c r="F102" s="145">
        <f t="shared" si="14"/>
        <v>35000</v>
      </c>
      <c r="G102" s="145">
        <f t="shared" si="15"/>
        <v>36500</v>
      </c>
      <c r="H102" s="103"/>
      <c r="I102" s="180"/>
      <c r="J102" s="180"/>
      <c r="K102" s="180"/>
      <c r="L102" s="180"/>
      <c r="N102" s="86" t="s">
        <v>159</v>
      </c>
      <c r="O102" s="1430"/>
      <c r="P102" s="1430"/>
      <c r="Q102" s="146">
        <v>20120</v>
      </c>
      <c r="R102" s="146" t="s">
        <v>57</v>
      </c>
      <c r="S102" s="146">
        <v>25270</v>
      </c>
      <c r="T102" s="146">
        <v>26320</v>
      </c>
      <c r="U102" s="103"/>
      <c r="V102" s="180"/>
      <c r="W102" s="180"/>
      <c r="X102" s="180"/>
      <c r="Y102" s="180"/>
    </row>
    <row r="103" spans="1:25" x14ac:dyDescent="0.25">
      <c r="A103" s="1481"/>
      <c r="B103" s="1482"/>
      <c r="C103" s="1483"/>
      <c r="D103" s="1430" t="s">
        <v>186</v>
      </c>
      <c r="E103" s="1430"/>
      <c r="F103" s="1430" t="s">
        <v>187</v>
      </c>
      <c r="G103" s="1430"/>
      <c r="H103" s="166"/>
      <c r="I103" s="180"/>
      <c r="J103" s="180"/>
      <c r="K103" s="180"/>
      <c r="L103" s="180"/>
      <c r="N103" s="1481"/>
      <c r="O103" s="1482"/>
      <c r="P103" s="1483"/>
      <c r="Q103" s="1430" t="s">
        <v>186</v>
      </c>
      <c r="R103" s="1430"/>
      <c r="S103" s="1430" t="s">
        <v>187</v>
      </c>
      <c r="T103" s="1430"/>
      <c r="U103" s="166"/>
      <c r="V103" s="180"/>
      <c r="W103" s="180"/>
      <c r="X103" s="180"/>
      <c r="Y103" s="180"/>
    </row>
    <row r="104" spans="1:25" ht="19.5" customHeight="1" x14ac:dyDescent="0.25">
      <c r="A104" s="86" t="s">
        <v>185</v>
      </c>
      <c r="B104" s="1430" t="s">
        <v>106</v>
      </c>
      <c r="C104" s="1430"/>
      <c r="D104" s="146">
        <f t="shared" si="20"/>
        <v>40100</v>
      </c>
      <c r="E104" s="146">
        <f t="shared" ref="E104:E105" si="21">ROUND(R104*0.77*1.8,-2)</f>
        <v>41300</v>
      </c>
      <c r="F104" s="146">
        <f t="shared" si="14"/>
        <v>81100</v>
      </c>
      <c r="G104" s="146">
        <f t="shared" si="15"/>
        <v>84300</v>
      </c>
      <c r="H104" s="103"/>
      <c r="I104" s="180"/>
      <c r="J104" s="180"/>
      <c r="K104" s="180"/>
      <c r="L104" s="180"/>
      <c r="N104" s="86" t="s">
        <v>185</v>
      </c>
      <c r="O104" s="1430" t="s">
        <v>106</v>
      </c>
      <c r="P104" s="1430"/>
      <c r="Q104" s="146">
        <v>28920</v>
      </c>
      <c r="R104" s="146">
        <v>29810</v>
      </c>
      <c r="S104" s="146">
        <v>58500</v>
      </c>
      <c r="T104" s="146">
        <v>60850</v>
      </c>
      <c r="U104" s="103"/>
      <c r="V104" s="180"/>
      <c r="W104" s="180"/>
      <c r="X104" s="180"/>
      <c r="Y104" s="180"/>
    </row>
    <row r="105" spans="1:25" ht="19.5" customHeight="1" x14ac:dyDescent="0.25">
      <c r="A105" s="86" t="s">
        <v>158</v>
      </c>
      <c r="B105" s="1430"/>
      <c r="C105" s="1430"/>
      <c r="D105" s="146">
        <f t="shared" si="20"/>
        <v>42800</v>
      </c>
      <c r="E105" s="146">
        <f t="shared" si="21"/>
        <v>44100</v>
      </c>
      <c r="F105" s="146">
        <f t="shared" si="14"/>
        <v>88300</v>
      </c>
      <c r="G105" s="146">
        <f t="shared" si="15"/>
        <v>91900</v>
      </c>
      <c r="H105" s="103"/>
      <c r="I105" s="180"/>
      <c r="J105" s="180"/>
      <c r="K105" s="180"/>
      <c r="L105" s="180"/>
      <c r="N105" s="86" t="s">
        <v>158</v>
      </c>
      <c r="O105" s="1430"/>
      <c r="P105" s="1430"/>
      <c r="Q105" s="146">
        <v>30880</v>
      </c>
      <c r="R105" s="146">
        <v>31830</v>
      </c>
      <c r="S105" s="146">
        <v>63700</v>
      </c>
      <c r="T105" s="146">
        <v>66290</v>
      </c>
      <c r="U105" s="103"/>
      <c r="V105" s="180"/>
      <c r="W105" s="180"/>
      <c r="X105" s="180"/>
      <c r="Y105" s="180"/>
    </row>
    <row r="106" spans="1:25" ht="19.5" customHeight="1" x14ac:dyDescent="0.25">
      <c r="A106" s="86" t="s">
        <v>159</v>
      </c>
      <c r="B106" s="1430"/>
      <c r="C106" s="1430"/>
      <c r="D106" s="146">
        <f t="shared" si="20"/>
        <v>44700</v>
      </c>
      <c r="E106" s="146">
        <f>ROUND(R106*0.77*1.8,-2)</f>
        <v>46100</v>
      </c>
      <c r="F106" s="146">
        <f t="shared" si="14"/>
        <v>93300</v>
      </c>
      <c r="G106" s="146">
        <f t="shared" si="15"/>
        <v>97200</v>
      </c>
      <c r="H106" s="103"/>
      <c r="I106" s="180"/>
      <c r="J106" s="180"/>
      <c r="K106" s="180"/>
      <c r="L106" s="180"/>
      <c r="N106" s="86" t="s">
        <v>159</v>
      </c>
      <c r="O106" s="1430"/>
      <c r="P106" s="1430"/>
      <c r="Q106" s="146">
        <v>32230</v>
      </c>
      <c r="R106" s="146">
        <v>33280</v>
      </c>
      <c r="S106" s="146">
        <v>67280</v>
      </c>
      <c r="T106" s="146">
        <v>70100</v>
      </c>
      <c r="U106" s="103"/>
      <c r="V106" s="180"/>
      <c r="W106" s="180"/>
      <c r="X106" s="180"/>
      <c r="Y106" s="180"/>
    </row>
    <row r="107" spans="1:25" ht="19.5" customHeight="1" x14ac:dyDescent="0.25">
      <c r="A107" s="1481"/>
      <c r="B107" s="1482"/>
      <c r="C107" s="1483"/>
      <c r="D107" s="1430" t="s">
        <v>188</v>
      </c>
      <c r="E107" s="1430"/>
      <c r="F107" s="1484"/>
      <c r="G107" s="1485"/>
      <c r="H107" s="166"/>
      <c r="I107" s="180"/>
      <c r="J107" s="180"/>
      <c r="K107" s="180"/>
      <c r="L107" s="180"/>
      <c r="N107" s="1481"/>
      <c r="O107" s="1482"/>
      <c r="P107" s="1483"/>
      <c r="Q107" s="1430" t="s">
        <v>188</v>
      </c>
      <c r="R107" s="1430"/>
      <c r="S107" s="1484"/>
      <c r="T107" s="1485"/>
      <c r="U107" s="166"/>
      <c r="V107" s="180"/>
      <c r="W107" s="180"/>
      <c r="X107" s="180"/>
      <c r="Y107" s="180"/>
    </row>
    <row r="108" spans="1:25" ht="19.5" customHeight="1" x14ac:dyDescent="0.25">
      <c r="A108" s="86" t="s">
        <v>185</v>
      </c>
      <c r="B108" s="1430" t="s">
        <v>162</v>
      </c>
      <c r="C108" s="1430"/>
      <c r="D108" s="145">
        <f t="shared" ref="D108:D142" si="22">ROUND(Q108*0.77*1.8,-2)</f>
        <v>55100</v>
      </c>
      <c r="E108" s="145">
        <f t="shared" ref="E108:E148" si="23">ROUND(R108*0.77*1.8,-2)</f>
        <v>58000</v>
      </c>
      <c r="H108" s="103"/>
      <c r="I108" s="180"/>
      <c r="J108" s="180"/>
      <c r="K108" s="180"/>
      <c r="L108" s="180"/>
      <c r="N108" s="86" t="s">
        <v>185</v>
      </c>
      <c r="O108" s="1430" t="s">
        <v>162</v>
      </c>
      <c r="P108" s="1430"/>
      <c r="Q108" s="145">
        <v>39780</v>
      </c>
      <c r="R108" s="145">
        <v>41840</v>
      </c>
      <c r="S108" s="103"/>
      <c r="T108" s="103"/>
      <c r="U108" s="103"/>
      <c r="V108" s="180"/>
      <c r="W108" s="180"/>
      <c r="X108" s="180"/>
      <c r="Y108" s="180"/>
    </row>
    <row r="109" spans="1:25" ht="19.5" customHeight="1" x14ac:dyDescent="0.25">
      <c r="A109" s="86" t="s">
        <v>158</v>
      </c>
      <c r="B109" s="1430"/>
      <c r="C109" s="1430"/>
      <c r="D109" s="145">
        <f t="shared" si="22"/>
        <v>58400</v>
      </c>
      <c r="E109" s="145">
        <f t="shared" si="23"/>
        <v>61600</v>
      </c>
      <c r="H109" s="103"/>
      <c r="I109" s="180"/>
      <c r="J109" s="180"/>
      <c r="K109" s="180"/>
      <c r="L109" s="180"/>
      <c r="N109" s="86" t="s">
        <v>158</v>
      </c>
      <c r="O109" s="1430"/>
      <c r="P109" s="1430"/>
      <c r="Q109" s="146">
        <v>42160</v>
      </c>
      <c r="R109" s="146">
        <v>44410</v>
      </c>
      <c r="S109" s="103"/>
      <c r="T109" s="103"/>
      <c r="U109" s="103"/>
      <c r="V109" s="180"/>
      <c r="W109" s="180"/>
      <c r="X109" s="180"/>
      <c r="Y109" s="180"/>
    </row>
    <row r="110" spans="1:25" ht="19.5" customHeight="1" x14ac:dyDescent="0.25">
      <c r="A110" s="86" t="s">
        <v>159</v>
      </c>
      <c r="B110" s="1430"/>
      <c r="C110" s="1430"/>
      <c r="D110" s="145">
        <f t="shared" si="22"/>
        <v>60900</v>
      </c>
      <c r="E110" s="145">
        <f t="shared" si="23"/>
        <v>64000</v>
      </c>
      <c r="H110" s="103"/>
      <c r="I110" s="180"/>
      <c r="J110" s="180"/>
      <c r="K110" s="180"/>
      <c r="L110" s="180"/>
      <c r="N110" s="86" t="s">
        <v>159</v>
      </c>
      <c r="O110" s="1430"/>
      <c r="P110" s="1430"/>
      <c r="Q110" s="146">
        <v>43930</v>
      </c>
      <c r="R110" s="146">
        <v>46160</v>
      </c>
      <c r="S110" s="103"/>
      <c r="T110" s="103"/>
      <c r="U110" s="103"/>
      <c r="V110" s="180"/>
      <c r="W110" s="180"/>
      <c r="X110" s="180"/>
      <c r="Y110" s="180"/>
    </row>
    <row r="111" spans="1:25" ht="19.5" customHeight="1" x14ac:dyDescent="0.25">
      <c r="A111" s="177" t="s">
        <v>175</v>
      </c>
      <c r="N111" s="177" t="s">
        <v>175</v>
      </c>
      <c r="O111" s="103"/>
      <c r="P111" s="103"/>
      <c r="Q111" s="103"/>
      <c r="R111" s="103"/>
      <c r="S111" s="103"/>
      <c r="T111" s="103"/>
      <c r="V111" s="103"/>
      <c r="W111" s="103"/>
      <c r="X111" s="103"/>
      <c r="Y111" s="103"/>
    </row>
    <row r="112" spans="1:25" ht="15" customHeight="1" x14ac:dyDescent="0.25">
      <c r="A112" s="144" t="s">
        <v>189</v>
      </c>
      <c r="I112" s="64"/>
      <c r="J112" s="64"/>
      <c r="K112" s="64"/>
      <c r="L112" s="64"/>
      <c r="N112" s="144" t="s">
        <v>189</v>
      </c>
      <c r="O112" s="103"/>
      <c r="P112" s="103"/>
      <c r="Q112" s="103"/>
      <c r="R112" s="103"/>
      <c r="S112" s="103"/>
      <c r="T112" s="103"/>
    </row>
    <row r="113" spans="1:48" ht="15" customHeight="1" x14ac:dyDescent="0.25">
      <c r="A113" s="178" t="s">
        <v>190</v>
      </c>
      <c r="I113" s="64"/>
      <c r="J113" s="64"/>
      <c r="K113" s="64"/>
      <c r="L113" s="64"/>
      <c r="N113" s="178" t="s">
        <v>190</v>
      </c>
      <c r="O113" s="103"/>
      <c r="P113" s="103"/>
      <c r="Q113" s="103"/>
      <c r="R113" s="103"/>
      <c r="S113" s="103"/>
      <c r="T113" s="103"/>
    </row>
    <row r="114" spans="1:48" ht="15" customHeight="1" x14ac:dyDescent="0.25">
      <c r="A114" s="178" t="s">
        <v>191</v>
      </c>
      <c r="I114" s="64"/>
      <c r="J114" s="64"/>
      <c r="K114" s="64"/>
      <c r="L114" s="64"/>
      <c r="N114" s="178" t="s">
        <v>191</v>
      </c>
      <c r="O114" s="103"/>
      <c r="P114" s="103"/>
      <c r="Q114" s="103"/>
      <c r="R114" s="103"/>
      <c r="S114" s="103"/>
      <c r="T114" s="103"/>
    </row>
    <row r="115" spans="1:48" ht="8.25" customHeight="1" x14ac:dyDescent="0.25">
      <c r="A115" s="178" t="s">
        <v>192</v>
      </c>
      <c r="I115" s="64"/>
      <c r="J115" s="64"/>
      <c r="K115" s="64"/>
      <c r="L115" s="64"/>
      <c r="N115" s="178" t="s">
        <v>192</v>
      </c>
      <c r="O115" s="103"/>
      <c r="P115" s="103"/>
      <c r="Q115" s="103"/>
      <c r="R115" s="103"/>
      <c r="S115" s="103"/>
      <c r="T115" s="103"/>
    </row>
    <row r="116" spans="1:48" ht="15" customHeight="1" x14ac:dyDescent="0.25">
      <c r="A116" s="64" t="s">
        <v>193</v>
      </c>
      <c r="I116" s="64"/>
      <c r="J116" s="64"/>
      <c r="K116" s="64"/>
      <c r="L116" s="64"/>
      <c r="N116" s="64" t="s">
        <v>193</v>
      </c>
      <c r="O116" s="103"/>
      <c r="P116" s="103"/>
      <c r="Q116" s="103"/>
      <c r="R116" s="103"/>
      <c r="S116" s="103"/>
      <c r="T116" s="103"/>
    </row>
    <row r="117" spans="1:48" ht="9.75" customHeight="1" x14ac:dyDescent="0.25">
      <c r="A117" s="178" t="s">
        <v>194</v>
      </c>
      <c r="I117" s="64"/>
      <c r="J117" s="64"/>
      <c r="K117" s="64"/>
      <c r="L117" s="64"/>
      <c r="N117" s="178" t="s">
        <v>194</v>
      </c>
      <c r="O117" s="103"/>
      <c r="P117" s="103"/>
      <c r="Q117" s="103"/>
      <c r="R117" s="103"/>
      <c r="S117" s="103"/>
      <c r="T117" s="103"/>
    </row>
    <row r="118" spans="1:48" ht="15" customHeight="1" x14ac:dyDescent="0.25">
      <c r="A118" s="144"/>
      <c r="I118" s="64"/>
      <c r="K118" s="64"/>
      <c r="L118" s="64"/>
      <c r="N118" s="144"/>
      <c r="O118" s="103"/>
      <c r="P118" s="103"/>
      <c r="Q118" s="103"/>
      <c r="R118" s="103"/>
      <c r="S118" s="103"/>
      <c r="T118" s="103"/>
      <c r="W118" s="103"/>
    </row>
    <row r="119" spans="1:48" ht="15" customHeight="1" x14ac:dyDescent="0.3">
      <c r="A119" s="139" t="s">
        <v>195</v>
      </c>
      <c r="B119" s="140"/>
      <c r="C119" s="71"/>
      <c r="D119" s="71"/>
      <c r="E119" s="71"/>
      <c r="F119" s="71"/>
      <c r="G119" s="71"/>
      <c r="H119" s="71"/>
      <c r="I119" s="141"/>
      <c r="J119" s="141"/>
      <c r="K119" s="141"/>
      <c r="L119" s="142"/>
      <c r="N119" s="139" t="s">
        <v>195</v>
      </c>
      <c r="O119" s="140"/>
      <c r="P119" s="71"/>
      <c r="Q119" s="71"/>
      <c r="R119" s="71"/>
      <c r="S119" s="71"/>
      <c r="T119" s="71"/>
      <c r="U119" s="71"/>
      <c r="V119" s="141"/>
      <c r="W119" s="141"/>
      <c r="X119" s="141"/>
      <c r="Y119" s="142"/>
    </row>
    <row r="120" spans="1:48" ht="15" customHeight="1" x14ac:dyDescent="0.25">
      <c r="A120" s="1379" t="s">
        <v>196</v>
      </c>
      <c r="B120" s="1380"/>
      <c r="C120" s="1380"/>
      <c r="D120" s="1381"/>
      <c r="E120" s="1388" t="s">
        <v>197</v>
      </c>
      <c r="F120" s="1410"/>
      <c r="G120" s="1410"/>
      <c r="H120" s="1410"/>
      <c r="I120" s="1410"/>
      <c r="J120" s="1410"/>
      <c r="K120" s="1410"/>
      <c r="L120" s="1389"/>
      <c r="N120" s="1379" t="s">
        <v>196</v>
      </c>
      <c r="O120" s="1380"/>
      <c r="P120" s="1380"/>
      <c r="Q120" s="1381"/>
      <c r="R120" s="1388" t="s">
        <v>197</v>
      </c>
      <c r="S120" s="1410"/>
      <c r="T120" s="1410"/>
      <c r="U120" s="1410"/>
      <c r="V120" s="1410"/>
      <c r="W120" s="1410"/>
      <c r="X120" s="1410"/>
      <c r="Y120" s="1389"/>
    </row>
    <row r="121" spans="1:48" ht="15" customHeight="1" x14ac:dyDescent="0.25">
      <c r="A121" s="1385"/>
      <c r="B121" s="1386"/>
      <c r="C121" s="1386"/>
      <c r="D121" s="1387"/>
      <c r="E121" s="1376" t="s">
        <v>108</v>
      </c>
      <c r="F121" s="1377"/>
      <c r="G121" s="1377"/>
      <c r="H121" s="1378"/>
      <c r="I121" s="1376" t="s">
        <v>109</v>
      </c>
      <c r="J121" s="1377"/>
      <c r="K121" s="1377"/>
      <c r="L121" s="1378"/>
      <c r="N121" s="1385"/>
      <c r="O121" s="1386"/>
      <c r="P121" s="1386"/>
      <c r="Q121" s="1387"/>
      <c r="R121" s="1376" t="s">
        <v>108</v>
      </c>
      <c r="S121" s="1377"/>
      <c r="T121" s="1377"/>
      <c r="U121" s="1378"/>
      <c r="V121" s="1376" t="s">
        <v>109</v>
      </c>
      <c r="W121" s="1377"/>
      <c r="X121" s="1377"/>
      <c r="Y121" s="1378"/>
    </row>
    <row r="122" spans="1:48" s="116" customFormat="1" ht="15" customHeight="1" x14ac:dyDescent="0.25">
      <c r="A122" s="1390" t="s">
        <v>198</v>
      </c>
      <c r="B122" s="1391"/>
      <c r="C122" s="1391"/>
      <c r="D122" s="1392"/>
      <c r="E122" s="1388">
        <f t="shared" si="23"/>
        <v>8000</v>
      </c>
      <c r="F122" s="1410">
        <v>0</v>
      </c>
      <c r="G122" s="1410">
        <v>0</v>
      </c>
      <c r="H122" s="1389">
        <v>0</v>
      </c>
      <c r="I122" s="1388" t="s">
        <v>57</v>
      </c>
      <c r="J122" s="1410"/>
      <c r="K122" s="1410"/>
      <c r="L122" s="1389"/>
      <c r="M122" s="129"/>
      <c r="N122" s="1390" t="s">
        <v>198</v>
      </c>
      <c r="O122" s="1391"/>
      <c r="P122" s="1391"/>
      <c r="Q122" s="1392"/>
      <c r="R122" s="1388">
        <v>5800</v>
      </c>
      <c r="S122" s="1410">
        <v>0</v>
      </c>
      <c r="T122" s="1410">
        <v>0</v>
      </c>
      <c r="U122" s="1389">
        <v>0</v>
      </c>
      <c r="V122" s="1388" t="s">
        <v>57</v>
      </c>
      <c r="W122" s="1410"/>
      <c r="X122" s="1410"/>
      <c r="Y122" s="138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</row>
    <row r="123" spans="1:48" ht="17.25" customHeight="1" x14ac:dyDescent="0.25">
      <c r="A123" s="1390" t="s">
        <v>199</v>
      </c>
      <c r="B123" s="1391"/>
      <c r="C123" s="1391"/>
      <c r="D123" s="1392"/>
      <c r="E123" s="1388">
        <f t="shared" si="23"/>
        <v>10400</v>
      </c>
      <c r="F123" s="1410">
        <v>0</v>
      </c>
      <c r="G123" s="1410">
        <v>0</v>
      </c>
      <c r="H123" s="1389">
        <v>0</v>
      </c>
      <c r="I123" s="1388">
        <f>ROUND(V123*0.77*1.8,-2)</f>
        <v>13100</v>
      </c>
      <c r="J123" s="1410">
        <v>0</v>
      </c>
      <c r="K123" s="1410">
        <v>0</v>
      </c>
      <c r="L123" s="1389">
        <v>0</v>
      </c>
      <c r="N123" s="1390" t="s">
        <v>199</v>
      </c>
      <c r="O123" s="1391"/>
      <c r="P123" s="1391"/>
      <c r="Q123" s="1392"/>
      <c r="R123" s="1388">
        <v>7520</v>
      </c>
      <c r="S123" s="1410">
        <v>0</v>
      </c>
      <c r="T123" s="1410">
        <v>0</v>
      </c>
      <c r="U123" s="1389">
        <v>0</v>
      </c>
      <c r="V123" s="1388">
        <v>9430</v>
      </c>
      <c r="W123" s="1410">
        <v>0</v>
      </c>
      <c r="X123" s="1410">
        <v>0</v>
      </c>
      <c r="Y123" s="1389">
        <v>0</v>
      </c>
    </row>
    <row r="124" spans="1:48" ht="15" customHeight="1" x14ac:dyDescent="0.25">
      <c r="A124" s="1390" t="s">
        <v>200</v>
      </c>
      <c r="B124" s="1391"/>
      <c r="C124" s="1391"/>
      <c r="D124" s="1392"/>
      <c r="E124" s="1388">
        <f t="shared" si="23"/>
        <v>11300</v>
      </c>
      <c r="F124" s="1410">
        <v>0</v>
      </c>
      <c r="G124" s="1410">
        <v>0</v>
      </c>
      <c r="H124" s="1389">
        <v>0</v>
      </c>
      <c r="I124" s="1388" t="s">
        <v>57</v>
      </c>
      <c r="J124" s="1410"/>
      <c r="K124" s="1410"/>
      <c r="L124" s="1389"/>
      <c r="N124" s="1390" t="s">
        <v>200</v>
      </c>
      <c r="O124" s="1391"/>
      <c r="P124" s="1391"/>
      <c r="Q124" s="1392"/>
      <c r="R124" s="1388">
        <v>8140</v>
      </c>
      <c r="S124" s="1410">
        <v>0</v>
      </c>
      <c r="T124" s="1410">
        <v>0</v>
      </c>
      <c r="U124" s="1389">
        <v>0</v>
      </c>
      <c r="V124" s="1388" t="s">
        <v>57</v>
      </c>
      <c r="W124" s="1410"/>
      <c r="X124" s="1410"/>
      <c r="Y124" s="1389"/>
    </row>
    <row r="125" spans="1:48" x14ac:dyDescent="0.25">
      <c r="A125" s="1390" t="s">
        <v>201</v>
      </c>
      <c r="B125" s="1391"/>
      <c r="C125" s="1391"/>
      <c r="D125" s="1392"/>
      <c r="E125" s="1388">
        <f t="shared" si="23"/>
        <v>18600</v>
      </c>
      <c r="F125" s="1410">
        <v>0</v>
      </c>
      <c r="G125" s="1410">
        <v>0</v>
      </c>
      <c r="H125" s="1389">
        <v>0</v>
      </c>
      <c r="I125" s="1388" t="s">
        <v>57</v>
      </c>
      <c r="J125" s="1410"/>
      <c r="K125" s="1410"/>
      <c r="L125" s="1389"/>
      <c r="N125" s="1390" t="s">
        <v>201</v>
      </c>
      <c r="O125" s="1391"/>
      <c r="P125" s="1391"/>
      <c r="Q125" s="1392"/>
      <c r="R125" s="1388">
        <v>13410</v>
      </c>
      <c r="S125" s="1410">
        <v>0</v>
      </c>
      <c r="T125" s="1410">
        <v>0</v>
      </c>
      <c r="U125" s="1389">
        <v>0</v>
      </c>
      <c r="V125" s="1388" t="s">
        <v>57</v>
      </c>
      <c r="W125" s="1410"/>
      <c r="X125" s="1410"/>
      <c r="Y125" s="1389"/>
    </row>
    <row r="126" spans="1:48" ht="19.5" customHeight="1" x14ac:dyDescent="0.25">
      <c r="A126" s="1390" t="s">
        <v>202</v>
      </c>
      <c r="B126" s="1391"/>
      <c r="C126" s="1391"/>
      <c r="D126" s="1392"/>
      <c r="E126" s="1388" t="s">
        <v>203</v>
      </c>
      <c r="F126" s="1410"/>
      <c r="G126" s="1410"/>
      <c r="H126" s="1410"/>
      <c r="I126" s="1410"/>
      <c r="J126" s="1410"/>
      <c r="K126" s="1410"/>
      <c r="L126" s="1389"/>
      <c r="N126" s="1390" t="s">
        <v>202</v>
      </c>
      <c r="O126" s="1391"/>
      <c r="P126" s="1391"/>
      <c r="Q126" s="1392"/>
      <c r="R126" s="1388" t="s">
        <v>203</v>
      </c>
      <c r="S126" s="1410"/>
      <c r="T126" s="1410"/>
      <c r="U126" s="1410"/>
      <c r="V126" s="1410"/>
      <c r="W126" s="1410"/>
      <c r="X126" s="1410"/>
      <c r="Y126" s="1389"/>
    </row>
    <row r="127" spans="1:48" ht="19.5" customHeight="1" x14ac:dyDescent="0.3">
      <c r="A127" s="139" t="s">
        <v>204</v>
      </c>
      <c r="I127" s="64"/>
      <c r="N127" s="139" t="s">
        <v>204</v>
      </c>
      <c r="O127" s="103"/>
      <c r="P127" s="103"/>
      <c r="Q127" s="103"/>
      <c r="R127" s="103"/>
      <c r="S127" s="103"/>
      <c r="T127" s="103"/>
      <c r="W127" s="103"/>
      <c r="X127" s="103"/>
      <c r="Y127" s="103"/>
    </row>
    <row r="128" spans="1:48" ht="19.5" customHeight="1" x14ac:dyDescent="0.25">
      <c r="A128" s="1471" t="s">
        <v>205</v>
      </c>
      <c r="B128" s="1043" t="s">
        <v>152</v>
      </c>
      <c r="C128" s="1043"/>
      <c r="D128" s="1444" t="s">
        <v>153</v>
      </c>
      <c r="E128" s="1444"/>
      <c r="F128" s="1444"/>
      <c r="G128" s="1444"/>
      <c r="H128" s="144"/>
      <c r="I128" s="144"/>
      <c r="J128" s="144"/>
      <c r="K128" s="144"/>
      <c r="N128" s="1471" t="s">
        <v>205</v>
      </c>
      <c r="O128" s="1043" t="s">
        <v>152</v>
      </c>
      <c r="P128" s="1043"/>
      <c r="Q128" s="1444" t="s">
        <v>153</v>
      </c>
      <c r="R128" s="1444"/>
      <c r="S128" s="1444"/>
      <c r="T128" s="1444"/>
      <c r="U128" s="144"/>
      <c r="V128" s="144"/>
      <c r="W128" s="144"/>
      <c r="X128" s="144"/>
      <c r="Y128" s="103"/>
    </row>
    <row r="129" spans="1:48" ht="15" customHeight="1" x14ac:dyDescent="0.25">
      <c r="A129" s="1471"/>
      <c r="B129" s="1043"/>
      <c r="C129" s="1043"/>
      <c r="D129" s="1430" t="s">
        <v>206</v>
      </c>
      <c r="E129" s="1430"/>
      <c r="F129" s="1430" t="s">
        <v>207</v>
      </c>
      <c r="G129" s="1430"/>
      <c r="H129" s="166"/>
      <c r="I129" s="166"/>
      <c r="J129" s="166"/>
      <c r="K129" s="166"/>
      <c r="L129" s="166"/>
      <c r="N129" s="1471"/>
      <c r="O129" s="1043"/>
      <c r="P129" s="1043"/>
      <c r="Q129" s="1430" t="s">
        <v>206</v>
      </c>
      <c r="R129" s="1430"/>
      <c r="S129" s="1430" t="s">
        <v>207</v>
      </c>
      <c r="T129" s="1430"/>
      <c r="U129" s="166"/>
      <c r="V129" s="166"/>
      <c r="W129" s="166"/>
      <c r="X129" s="166"/>
      <c r="Y129" s="166"/>
    </row>
    <row r="130" spans="1:48" s="175" customFormat="1" x14ac:dyDescent="0.25">
      <c r="A130" s="1471"/>
      <c r="B130" s="1043"/>
      <c r="C130" s="1043"/>
      <c r="D130" s="167" t="s">
        <v>28</v>
      </c>
      <c r="E130" s="167" t="s">
        <v>25</v>
      </c>
      <c r="F130" s="167" t="s">
        <v>28</v>
      </c>
      <c r="G130" s="167" t="s">
        <v>25</v>
      </c>
      <c r="H130" s="168"/>
      <c r="I130" s="64"/>
      <c r="J130" s="168"/>
      <c r="K130" s="168"/>
      <c r="L130" s="144"/>
      <c r="M130" s="176"/>
      <c r="N130" s="1471"/>
      <c r="O130" s="1043"/>
      <c r="P130" s="1043"/>
      <c r="Q130" s="167" t="s">
        <v>28</v>
      </c>
      <c r="R130" s="167" t="s">
        <v>25</v>
      </c>
      <c r="S130" s="167" t="s">
        <v>28</v>
      </c>
      <c r="T130" s="167" t="s">
        <v>25</v>
      </c>
      <c r="U130" s="168"/>
      <c r="V130" s="64"/>
      <c r="W130" s="168"/>
      <c r="X130" s="168"/>
      <c r="Y130" s="144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</row>
    <row r="131" spans="1:48" s="116" customFormat="1" ht="19.5" customHeight="1" x14ac:dyDescent="0.25">
      <c r="A131" s="75">
        <v>80</v>
      </c>
      <c r="B131" s="1430" t="s">
        <v>106</v>
      </c>
      <c r="C131" s="1430"/>
      <c r="D131" s="146">
        <f t="shared" si="22"/>
        <v>1700</v>
      </c>
      <c r="E131" s="146" t="s">
        <v>57</v>
      </c>
      <c r="F131" s="146">
        <f t="shared" ref="F131:F136" si="24">ROUND(S131*0.77*1.8,-2)</f>
        <v>3400</v>
      </c>
      <c r="G131" s="146" t="s">
        <v>57</v>
      </c>
      <c r="H131" s="103"/>
      <c r="I131" s="169"/>
      <c r="J131" s="144"/>
      <c r="K131" s="169"/>
      <c r="L131" s="64"/>
      <c r="M131" s="129"/>
      <c r="N131" s="75">
        <v>80</v>
      </c>
      <c r="O131" s="1430" t="s">
        <v>106</v>
      </c>
      <c r="P131" s="1430"/>
      <c r="Q131" s="146">
        <v>1240</v>
      </c>
      <c r="R131" s="146" t="s">
        <v>57</v>
      </c>
      <c r="S131" s="146">
        <v>2430</v>
      </c>
      <c r="T131" s="146" t="s">
        <v>57</v>
      </c>
      <c r="U131" s="103"/>
      <c r="V131" s="169"/>
      <c r="W131" s="144"/>
      <c r="X131" s="169"/>
      <c r="Y131" s="64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</row>
    <row r="132" spans="1:48" s="116" customFormat="1" ht="19.5" customHeight="1" x14ac:dyDescent="0.25">
      <c r="A132" s="75">
        <v>100</v>
      </c>
      <c r="B132" s="1430"/>
      <c r="C132" s="1430"/>
      <c r="D132" s="146">
        <f t="shared" si="22"/>
        <v>2100</v>
      </c>
      <c r="E132" s="146" t="s">
        <v>57</v>
      </c>
      <c r="F132" s="146">
        <f t="shared" si="24"/>
        <v>4600</v>
      </c>
      <c r="G132" s="146" t="s">
        <v>57</v>
      </c>
      <c r="H132" s="103"/>
      <c r="I132" s="169"/>
      <c r="J132" s="144"/>
      <c r="K132" s="169"/>
      <c r="L132" s="64"/>
      <c r="M132" s="129"/>
      <c r="N132" s="75">
        <v>100</v>
      </c>
      <c r="O132" s="1430"/>
      <c r="P132" s="1430"/>
      <c r="Q132" s="146">
        <v>1550</v>
      </c>
      <c r="R132" s="146" t="s">
        <v>57</v>
      </c>
      <c r="S132" s="146">
        <v>3340</v>
      </c>
      <c r="T132" s="146" t="s">
        <v>57</v>
      </c>
      <c r="U132" s="103"/>
      <c r="V132" s="169"/>
      <c r="W132" s="144"/>
      <c r="X132" s="169"/>
      <c r="Y132" s="64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</row>
    <row r="133" spans="1:48" s="116" customFormat="1" ht="19.5" customHeight="1" x14ac:dyDescent="0.25">
      <c r="A133" s="181">
        <v>120</v>
      </c>
      <c r="B133" s="1477"/>
      <c r="C133" s="1477"/>
      <c r="D133" s="146">
        <f t="shared" si="22"/>
        <v>2600</v>
      </c>
      <c r="E133" s="146" t="s">
        <v>57</v>
      </c>
      <c r="F133" s="146">
        <f t="shared" si="24"/>
        <v>5000</v>
      </c>
      <c r="G133" s="146" t="s">
        <v>57</v>
      </c>
      <c r="H133" s="103"/>
      <c r="I133" s="169"/>
      <c r="J133" s="144"/>
      <c r="K133" s="169"/>
      <c r="L133" s="64"/>
      <c r="M133" s="129"/>
      <c r="N133" s="181">
        <v>120</v>
      </c>
      <c r="O133" s="1477"/>
      <c r="P133" s="1477"/>
      <c r="Q133" s="171">
        <v>1860</v>
      </c>
      <c r="R133" s="171" t="s">
        <v>57</v>
      </c>
      <c r="S133" s="171">
        <v>3640</v>
      </c>
      <c r="T133" s="171" t="s">
        <v>57</v>
      </c>
      <c r="U133" s="103"/>
      <c r="V133" s="169"/>
      <c r="W133" s="144"/>
      <c r="X133" s="169"/>
      <c r="Y133" s="64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</row>
    <row r="134" spans="1:48" s="116" customFormat="1" ht="19.5" customHeight="1" x14ac:dyDescent="0.25">
      <c r="A134" s="182">
        <v>80</v>
      </c>
      <c r="B134" s="1486" t="s">
        <v>107</v>
      </c>
      <c r="C134" s="1486"/>
      <c r="D134" s="146">
        <f t="shared" si="22"/>
        <v>1800</v>
      </c>
      <c r="E134" s="146">
        <f t="shared" si="23"/>
        <v>2200</v>
      </c>
      <c r="F134" s="146">
        <f t="shared" si="24"/>
        <v>3600</v>
      </c>
      <c r="G134" s="146">
        <f t="shared" ref="G134:G136" si="25">ROUND(T134*0.77*1.8,-2)</f>
        <v>3900</v>
      </c>
      <c r="H134" s="103"/>
      <c r="I134" s="169"/>
      <c r="J134" s="169"/>
      <c r="K134" s="169"/>
      <c r="L134" s="169"/>
      <c r="M134" s="129"/>
      <c r="N134" s="182">
        <v>80</v>
      </c>
      <c r="O134" s="1486" t="s">
        <v>107</v>
      </c>
      <c r="P134" s="1486"/>
      <c r="Q134" s="183">
        <v>1330</v>
      </c>
      <c r="R134" s="183">
        <v>1560</v>
      </c>
      <c r="S134" s="183">
        <v>2600</v>
      </c>
      <c r="T134" s="183">
        <v>2840</v>
      </c>
      <c r="U134" s="103"/>
      <c r="V134" s="169"/>
      <c r="W134" s="169"/>
      <c r="X134" s="169"/>
      <c r="Y134" s="16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</row>
    <row r="135" spans="1:48" s="116" customFormat="1" ht="19.5" customHeight="1" x14ac:dyDescent="0.25">
      <c r="A135" s="75">
        <v>100</v>
      </c>
      <c r="B135" s="1057"/>
      <c r="C135" s="1057"/>
      <c r="D135" s="146">
        <f t="shared" si="22"/>
        <v>2300</v>
      </c>
      <c r="E135" s="146">
        <f t="shared" si="23"/>
        <v>2700</v>
      </c>
      <c r="F135" s="146">
        <f t="shared" si="24"/>
        <v>4500</v>
      </c>
      <c r="G135" s="146">
        <f t="shared" si="25"/>
        <v>4900</v>
      </c>
      <c r="H135" s="103"/>
      <c r="I135" s="169"/>
      <c r="J135" s="169"/>
      <c r="K135" s="169"/>
      <c r="L135" s="169"/>
      <c r="M135" s="129"/>
      <c r="N135" s="75">
        <v>100</v>
      </c>
      <c r="O135" s="1057"/>
      <c r="P135" s="1057"/>
      <c r="Q135" s="146">
        <v>1660</v>
      </c>
      <c r="R135" s="146">
        <v>1940</v>
      </c>
      <c r="S135" s="146">
        <v>3250</v>
      </c>
      <c r="T135" s="146">
        <v>3540</v>
      </c>
      <c r="U135" s="103"/>
      <c r="V135" s="169"/>
      <c r="W135" s="169"/>
      <c r="X135" s="169"/>
      <c r="Y135" s="16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</row>
    <row r="136" spans="1:48" s="116" customFormat="1" ht="19.5" customHeight="1" x14ac:dyDescent="0.25">
      <c r="A136" s="181">
        <v>120</v>
      </c>
      <c r="B136" s="1487"/>
      <c r="C136" s="1487"/>
      <c r="D136" s="146">
        <f t="shared" si="22"/>
        <v>2700</v>
      </c>
      <c r="E136" s="146">
        <f t="shared" si="23"/>
        <v>3200</v>
      </c>
      <c r="F136" s="146">
        <f t="shared" si="24"/>
        <v>5400</v>
      </c>
      <c r="G136" s="146">
        <f t="shared" si="25"/>
        <v>5900</v>
      </c>
      <c r="H136" s="103"/>
      <c r="I136" s="169"/>
      <c r="J136" s="169"/>
      <c r="K136" s="169"/>
      <c r="L136" s="169"/>
      <c r="M136" s="129"/>
      <c r="N136" s="181">
        <v>120</v>
      </c>
      <c r="O136" s="1487"/>
      <c r="P136" s="1487"/>
      <c r="Q136" s="171">
        <v>1980</v>
      </c>
      <c r="R136" s="171">
        <v>2330</v>
      </c>
      <c r="S136" s="171">
        <v>3890</v>
      </c>
      <c r="T136" s="171">
        <v>4250</v>
      </c>
      <c r="U136" s="103"/>
      <c r="V136" s="169"/>
      <c r="W136" s="169"/>
      <c r="X136" s="169"/>
      <c r="Y136" s="16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</row>
    <row r="137" spans="1:48" s="116" customFormat="1" ht="19.5" customHeight="1" x14ac:dyDescent="0.25">
      <c r="A137" s="182">
        <v>80</v>
      </c>
      <c r="B137" s="1486" t="s">
        <v>208</v>
      </c>
      <c r="C137" s="1486"/>
      <c r="D137" s="146">
        <f t="shared" si="22"/>
        <v>2700</v>
      </c>
      <c r="E137" s="146" t="s">
        <v>57</v>
      </c>
      <c r="F137" s="146">
        <f t="shared" ref="F137:F139" si="26">ROUND(S137*0.77*1.65,-2)</f>
        <v>0</v>
      </c>
      <c r="G137" s="146">
        <f t="shared" ref="G137:G139" si="27">ROUND(T137*0.77*1.65,-2)</f>
        <v>0</v>
      </c>
      <c r="H137" s="103"/>
      <c r="I137" s="161"/>
      <c r="J137" s="169"/>
      <c r="K137" s="169"/>
      <c r="L137" s="169"/>
      <c r="M137" s="129"/>
      <c r="N137" s="182">
        <v>80</v>
      </c>
      <c r="O137" s="1486" t="s">
        <v>208</v>
      </c>
      <c r="P137" s="1486"/>
      <c r="Q137" s="183">
        <v>1960</v>
      </c>
      <c r="R137" s="146" t="s">
        <v>57</v>
      </c>
      <c r="S137" s="183"/>
      <c r="T137" s="183"/>
      <c r="U137" s="103"/>
      <c r="V137" s="161"/>
      <c r="W137" s="169"/>
      <c r="X137" s="169"/>
      <c r="Y137" s="16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</row>
    <row r="138" spans="1:48" s="116" customFormat="1" ht="19.5" customHeight="1" x14ac:dyDescent="0.25">
      <c r="A138" s="75">
        <v>100</v>
      </c>
      <c r="B138" s="1057"/>
      <c r="C138" s="1057"/>
      <c r="D138" s="146">
        <f t="shared" si="22"/>
        <v>3400</v>
      </c>
      <c r="E138" s="146" t="s">
        <v>57</v>
      </c>
      <c r="F138" s="146">
        <f t="shared" si="26"/>
        <v>0</v>
      </c>
      <c r="G138" s="146">
        <f t="shared" si="27"/>
        <v>0</v>
      </c>
      <c r="H138" s="103"/>
      <c r="I138" s="169"/>
      <c r="J138" s="169"/>
      <c r="K138" s="169"/>
      <c r="L138" s="169"/>
      <c r="M138" s="129"/>
      <c r="N138" s="75">
        <v>100</v>
      </c>
      <c r="O138" s="1057"/>
      <c r="P138" s="1057"/>
      <c r="Q138" s="146">
        <v>2450</v>
      </c>
      <c r="R138" s="146" t="s">
        <v>57</v>
      </c>
      <c r="S138" s="146"/>
      <c r="T138" s="146"/>
      <c r="U138" s="103"/>
      <c r="V138" s="169"/>
      <c r="W138" s="169"/>
      <c r="X138" s="169"/>
      <c r="Y138" s="16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</row>
    <row r="139" spans="1:48" x14ac:dyDescent="0.25">
      <c r="A139" s="181">
        <v>120</v>
      </c>
      <c r="B139" s="1487"/>
      <c r="C139" s="1487"/>
      <c r="D139" s="146">
        <f t="shared" si="22"/>
        <v>4100</v>
      </c>
      <c r="E139" s="146" t="s">
        <v>57</v>
      </c>
      <c r="F139" s="146">
        <f t="shared" si="26"/>
        <v>0</v>
      </c>
      <c r="G139" s="146">
        <f t="shared" si="27"/>
        <v>0</v>
      </c>
      <c r="H139" s="103"/>
      <c r="I139" s="169"/>
      <c r="J139" s="169"/>
      <c r="K139" s="169"/>
      <c r="L139" s="169"/>
      <c r="N139" s="181">
        <v>120</v>
      </c>
      <c r="O139" s="1487"/>
      <c r="P139" s="1487"/>
      <c r="Q139" s="171">
        <v>2940</v>
      </c>
      <c r="R139" s="171" t="s">
        <v>57</v>
      </c>
      <c r="S139" s="171"/>
      <c r="T139" s="171"/>
      <c r="U139" s="103"/>
      <c r="V139" s="169"/>
      <c r="W139" s="169"/>
      <c r="X139" s="169"/>
      <c r="Y139" s="169"/>
    </row>
    <row r="140" spans="1:48" s="8" customFormat="1" x14ac:dyDescent="0.2">
      <c r="A140" s="80">
        <v>80</v>
      </c>
      <c r="B140" s="1046" t="s">
        <v>162</v>
      </c>
      <c r="C140" s="1046"/>
      <c r="D140" s="146">
        <f t="shared" si="22"/>
        <v>4500</v>
      </c>
      <c r="E140" s="146">
        <f t="shared" si="23"/>
        <v>5000</v>
      </c>
      <c r="F140" s="146" t="s">
        <v>57</v>
      </c>
      <c r="G140" s="146" t="s">
        <v>57</v>
      </c>
      <c r="H140" s="103"/>
      <c r="I140" s="169"/>
      <c r="J140" s="169"/>
      <c r="K140" s="103"/>
      <c r="L140" s="103"/>
      <c r="M140" s="71"/>
      <c r="N140" s="80">
        <v>80</v>
      </c>
      <c r="O140" s="1046" t="s">
        <v>162</v>
      </c>
      <c r="P140" s="1046"/>
      <c r="Q140" s="145">
        <v>3220</v>
      </c>
      <c r="R140" s="145">
        <v>3590</v>
      </c>
      <c r="S140" s="145" t="s">
        <v>57</v>
      </c>
      <c r="T140" s="145" t="s">
        <v>57</v>
      </c>
      <c r="U140" s="103"/>
      <c r="V140" s="169"/>
      <c r="W140" s="169"/>
      <c r="X140" s="103"/>
      <c r="Y140" s="103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1"/>
      <c r="AR140" s="71"/>
      <c r="AS140" s="71"/>
      <c r="AT140" s="71"/>
      <c r="AU140" s="71"/>
      <c r="AV140" s="71"/>
    </row>
    <row r="141" spans="1:48" s="143" customFormat="1" ht="16.5" customHeight="1" x14ac:dyDescent="0.25">
      <c r="A141" s="75">
        <v>100</v>
      </c>
      <c r="B141" s="1057"/>
      <c r="C141" s="1057"/>
      <c r="D141" s="146">
        <f t="shared" si="22"/>
        <v>5600</v>
      </c>
      <c r="E141" s="146">
        <f t="shared" si="23"/>
        <v>6200</v>
      </c>
      <c r="F141" s="146" t="s">
        <v>57</v>
      </c>
      <c r="G141" s="146" t="s">
        <v>57</v>
      </c>
      <c r="H141" s="103"/>
      <c r="I141" s="169"/>
      <c r="J141" s="169"/>
      <c r="K141" s="103"/>
      <c r="L141" s="64"/>
      <c r="M141" s="144"/>
      <c r="N141" s="75">
        <v>100</v>
      </c>
      <c r="O141" s="1057"/>
      <c r="P141" s="1057"/>
      <c r="Q141" s="146">
        <v>4030</v>
      </c>
      <c r="R141" s="146">
        <v>4490</v>
      </c>
      <c r="S141" s="146" t="s">
        <v>57</v>
      </c>
      <c r="T141" s="146" t="s">
        <v>57</v>
      </c>
      <c r="U141" s="103"/>
      <c r="V141" s="169"/>
      <c r="W141" s="169"/>
      <c r="X141" s="103"/>
      <c r="Y141" s="6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  <c r="AU141" s="144"/>
      <c r="AV141" s="144"/>
    </row>
    <row r="142" spans="1:48" ht="16.5" customHeight="1" x14ac:dyDescent="0.25">
      <c r="A142" s="75">
        <v>120</v>
      </c>
      <c r="B142" s="1057"/>
      <c r="C142" s="1057"/>
      <c r="D142" s="146">
        <f t="shared" si="22"/>
        <v>6700</v>
      </c>
      <c r="E142" s="146">
        <f t="shared" si="23"/>
        <v>7500</v>
      </c>
      <c r="F142" s="146" t="s">
        <v>57</v>
      </c>
      <c r="G142" s="146" t="s">
        <v>57</v>
      </c>
      <c r="H142" s="103"/>
      <c r="I142" s="169"/>
      <c r="J142" s="169"/>
      <c r="N142" s="75">
        <v>120</v>
      </c>
      <c r="O142" s="1057"/>
      <c r="P142" s="1057"/>
      <c r="Q142" s="146">
        <v>4830</v>
      </c>
      <c r="R142" s="146">
        <v>5390</v>
      </c>
      <c r="S142" s="146" t="s">
        <v>57</v>
      </c>
      <c r="T142" s="146" t="s">
        <v>57</v>
      </c>
      <c r="U142" s="103"/>
      <c r="V142" s="169"/>
      <c r="W142" s="169"/>
      <c r="X142" s="103"/>
      <c r="Y142" s="103"/>
    </row>
    <row r="143" spans="1:48" s="143" customFormat="1" ht="19.5" customHeight="1" x14ac:dyDescent="0.25">
      <c r="A143" s="129" t="s">
        <v>209</v>
      </c>
      <c r="B143" s="184"/>
      <c r="C143" s="129"/>
      <c r="D143" s="129"/>
      <c r="E143" s="129"/>
      <c r="F143" s="184"/>
      <c r="G143" s="184"/>
      <c r="H143" s="129"/>
      <c r="I143" s="174"/>
      <c r="J143" s="174"/>
      <c r="K143" s="174"/>
      <c r="L143" s="174"/>
      <c r="M143" s="144"/>
      <c r="N143" s="129" t="s">
        <v>209</v>
      </c>
      <c r="O143" s="184"/>
      <c r="P143" s="129"/>
      <c r="Q143" s="129"/>
      <c r="R143" s="129"/>
      <c r="S143" s="184"/>
      <c r="T143" s="184"/>
      <c r="U143" s="129"/>
      <c r="V143" s="174"/>
      <c r="W143" s="174"/>
      <c r="X143" s="174"/>
      <c r="Y143" s="17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  <c r="AU143" s="144"/>
      <c r="AV143" s="144"/>
    </row>
    <row r="144" spans="1:48" s="143" customFormat="1" ht="19.5" customHeight="1" x14ac:dyDescent="0.25">
      <c r="A144" s="129" t="s">
        <v>210</v>
      </c>
      <c r="B144" s="184"/>
      <c r="C144" s="129"/>
      <c r="D144" s="129"/>
      <c r="E144" s="129"/>
      <c r="F144" s="184"/>
      <c r="G144" s="184"/>
      <c r="H144" s="129"/>
      <c r="I144" s="174"/>
      <c r="J144" s="174"/>
      <c r="K144" s="174"/>
      <c r="L144" s="174"/>
      <c r="M144" s="144"/>
      <c r="N144" s="129" t="s">
        <v>210</v>
      </c>
      <c r="O144" s="184"/>
      <c r="P144" s="129"/>
      <c r="Q144" s="129"/>
      <c r="R144" s="129"/>
      <c r="S144" s="184"/>
      <c r="T144" s="184"/>
      <c r="U144" s="129"/>
      <c r="V144" s="174"/>
      <c r="W144" s="174"/>
      <c r="X144" s="174"/>
      <c r="Y144" s="17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  <c r="AU144" s="144"/>
      <c r="AV144" s="144"/>
    </row>
    <row r="145" spans="1:48" s="143" customFormat="1" ht="19.5" customHeight="1" x14ac:dyDescent="0.25">
      <c r="A145" s="164"/>
      <c r="B145" s="164"/>
      <c r="C145" s="164"/>
      <c r="D145" s="164"/>
      <c r="E145" s="164"/>
      <c r="F145" s="165"/>
      <c r="G145" s="165"/>
      <c r="H145" s="165"/>
      <c r="I145" s="103"/>
      <c r="J145" s="103"/>
      <c r="K145" s="103"/>
      <c r="L145" s="103"/>
      <c r="M145" s="144"/>
      <c r="N145" s="164"/>
      <c r="O145" s="164"/>
      <c r="P145" s="164"/>
      <c r="Q145" s="164"/>
      <c r="R145" s="164"/>
      <c r="S145" s="165"/>
      <c r="T145" s="165"/>
      <c r="U145" s="165"/>
      <c r="V145" s="103"/>
      <c r="W145" s="103"/>
      <c r="X145" s="103"/>
      <c r="Y145" s="103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  <c r="AU145" s="144"/>
      <c r="AV145" s="144"/>
    </row>
    <row r="146" spans="1:48" s="143" customFormat="1" ht="19.5" customHeight="1" x14ac:dyDescent="0.3">
      <c r="A146" s="139" t="s">
        <v>211</v>
      </c>
      <c r="B146" s="147"/>
      <c r="C146" s="147"/>
      <c r="D146" s="148"/>
      <c r="E146" s="1376" t="s">
        <v>108</v>
      </c>
      <c r="F146" s="1377"/>
      <c r="G146" s="1377"/>
      <c r="H146" s="1378"/>
      <c r="I146" s="1376" t="s">
        <v>109</v>
      </c>
      <c r="J146" s="1377"/>
      <c r="K146" s="1377"/>
      <c r="L146" s="1378"/>
      <c r="M146" s="144"/>
      <c r="N146" s="139" t="s">
        <v>211</v>
      </c>
      <c r="O146" s="147"/>
      <c r="P146" s="147"/>
      <c r="Q146" s="148"/>
      <c r="R146" s="1376" t="s">
        <v>108</v>
      </c>
      <c r="S146" s="1377"/>
      <c r="T146" s="1377"/>
      <c r="U146" s="1378"/>
      <c r="V146" s="1376" t="s">
        <v>109</v>
      </c>
      <c r="W146" s="1377"/>
      <c r="X146" s="1377"/>
      <c r="Y146" s="1378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  <c r="AU146" s="144"/>
      <c r="AV146" s="144"/>
    </row>
    <row r="147" spans="1:48" s="143" customFormat="1" ht="19.5" customHeight="1" x14ac:dyDescent="0.25">
      <c r="A147" s="1390" t="s">
        <v>212</v>
      </c>
      <c r="B147" s="1391"/>
      <c r="C147" s="1391"/>
      <c r="D147" s="1392"/>
      <c r="E147" s="1388">
        <f t="shared" si="23"/>
        <v>400</v>
      </c>
      <c r="F147" s="1410">
        <v>0</v>
      </c>
      <c r="G147" s="1410">
        <v>0</v>
      </c>
      <c r="H147" s="1389">
        <v>0</v>
      </c>
      <c r="I147" s="1388" t="s">
        <v>57</v>
      </c>
      <c r="J147" s="1410"/>
      <c r="K147" s="1410"/>
      <c r="L147" s="1389"/>
      <c r="M147" s="144"/>
      <c r="N147" s="1390" t="s">
        <v>212</v>
      </c>
      <c r="O147" s="1391"/>
      <c r="P147" s="1391"/>
      <c r="Q147" s="1392"/>
      <c r="R147" s="1388">
        <v>320</v>
      </c>
      <c r="S147" s="1410">
        <v>0</v>
      </c>
      <c r="T147" s="1410">
        <v>0</v>
      </c>
      <c r="U147" s="1389">
        <v>0</v>
      </c>
      <c r="V147" s="1388" t="s">
        <v>57</v>
      </c>
      <c r="W147" s="1410"/>
      <c r="X147" s="1410"/>
      <c r="Y147" s="1389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  <c r="AU147" s="144"/>
      <c r="AV147" s="144"/>
    </row>
    <row r="148" spans="1:48" x14ac:dyDescent="0.25">
      <c r="A148" s="1390" t="s">
        <v>213</v>
      </c>
      <c r="B148" s="1391"/>
      <c r="C148" s="1391"/>
      <c r="D148" s="1392"/>
      <c r="E148" s="1388">
        <f t="shared" si="23"/>
        <v>700</v>
      </c>
      <c r="F148" s="1410">
        <v>0</v>
      </c>
      <c r="G148" s="1410">
        <v>0</v>
      </c>
      <c r="H148" s="1389">
        <v>0</v>
      </c>
      <c r="I148" s="1388">
        <f>ROUND(V148*0.77*1.8,-2)</f>
        <v>900</v>
      </c>
      <c r="J148" s="1410">
        <v>0</v>
      </c>
      <c r="K148" s="1410">
        <v>0</v>
      </c>
      <c r="L148" s="1389">
        <v>0</v>
      </c>
      <c r="N148" s="1390" t="s">
        <v>213</v>
      </c>
      <c r="O148" s="1391"/>
      <c r="P148" s="1391"/>
      <c r="Q148" s="1392"/>
      <c r="R148" s="1388">
        <v>480</v>
      </c>
      <c r="S148" s="1410">
        <v>0</v>
      </c>
      <c r="T148" s="1410">
        <v>0</v>
      </c>
      <c r="U148" s="1389">
        <v>0</v>
      </c>
      <c r="V148" s="1388">
        <v>640</v>
      </c>
      <c r="W148" s="1410">
        <v>0</v>
      </c>
      <c r="X148" s="1410">
        <v>0</v>
      </c>
      <c r="Y148" s="1389">
        <v>0</v>
      </c>
    </row>
    <row r="149" spans="1:48" ht="18.75" customHeight="1" x14ac:dyDescent="0.25">
      <c r="A149" s="152"/>
      <c r="B149" s="152"/>
      <c r="C149" s="152"/>
      <c r="D149" s="152"/>
      <c r="H149" s="103"/>
      <c r="N149" s="152"/>
      <c r="O149" s="152"/>
      <c r="P149" s="152"/>
      <c r="Q149" s="152"/>
      <c r="R149" s="103"/>
      <c r="S149" s="103"/>
      <c r="T149" s="103"/>
      <c r="U149" s="103"/>
      <c r="V149" s="103"/>
      <c r="W149" s="103"/>
      <c r="X149" s="103"/>
      <c r="Y149" s="103"/>
    </row>
    <row r="150" spans="1:48" s="143" customFormat="1" ht="19.5" customHeight="1" x14ac:dyDescent="0.25">
      <c r="A150" s="64"/>
      <c r="B150" s="103"/>
      <c r="C150" s="103"/>
      <c r="D150" s="103"/>
      <c r="E150" s="103"/>
      <c r="F150" s="103"/>
      <c r="G150" s="103"/>
      <c r="H150" s="64"/>
      <c r="I150" s="103"/>
      <c r="J150" s="103"/>
      <c r="K150" s="103"/>
      <c r="L150" s="103"/>
      <c r="M150" s="144"/>
      <c r="N150" s="64"/>
      <c r="O150" s="103"/>
      <c r="P150" s="103"/>
      <c r="Q150" s="103"/>
      <c r="R150" s="103"/>
      <c r="S150" s="103"/>
      <c r="T150" s="103"/>
      <c r="U150" s="64"/>
      <c r="V150" s="103"/>
      <c r="W150" s="103"/>
      <c r="X150" s="103"/>
      <c r="Y150" s="103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  <c r="AU150" s="144"/>
      <c r="AV150" s="144"/>
    </row>
    <row r="151" spans="1:48" s="143" customFormat="1" ht="16.5" customHeight="1" x14ac:dyDescent="0.25">
      <c r="A151" s="152"/>
      <c r="B151" s="152"/>
      <c r="C151" s="152"/>
      <c r="D151" s="152"/>
      <c r="E151" s="103"/>
      <c r="F151" s="103"/>
      <c r="G151" s="103"/>
      <c r="H151" s="103"/>
      <c r="I151" s="103"/>
      <c r="J151" s="103"/>
      <c r="K151" s="103"/>
      <c r="L151" s="103"/>
      <c r="M151" s="144"/>
      <c r="N151" s="64"/>
      <c r="O151" s="103"/>
      <c r="P151" s="103"/>
      <c r="Q151" s="103"/>
      <c r="R151" s="103"/>
      <c r="S151" s="103"/>
      <c r="T151" s="103"/>
      <c r="U151" s="64"/>
      <c r="V151" s="103"/>
      <c r="W151" s="103"/>
      <c r="X151" s="103"/>
      <c r="Y151" s="103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  <c r="AU151" s="144"/>
      <c r="AV151" s="144"/>
    </row>
    <row r="152" spans="1:48" ht="17.25" x14ac:dyDescent="0.25">
      <c r="A152" s="185"/>
      <c r="O152" s="103"/>
      <c r="P152" s="103"/>
      <c r="Q152" s="103"/>
      <c r="R152" s="103"/>
      <c r="S152" s="103"/>
      <c r="T152" s="103"/>
      <c r="V152" s="103"/>
      <c r="W152" s="103"/>
      <c r="X152" s="103"/>
      <c r="Y152" s="103"/>
    </row>
    <row r="153" spans="1:48" ht="18" customHeight="1" x14ac:dyDescent="0.25">
      <c r="O153" s="103"/>
      <c r="P153" s="103"/>
      <c r="Q153" s="103"/>
      <c r="R153" s="103"/>
      <c r="S153" s="103"/>
      <c r="T153" s="103"/>
      <c r="V153" s="103"/>
      <c r="W153" s="103"/>
      <c r="X153" s="103"/>
      <c r="Y153" s="103"/>
    </row>
    <row r="154" spans="1:48" ht="18" customHeight="1" x14ac:dyDescent="0.3">
      <c r="N154" s="139"/>
      <c r="O154" s="186"/>
      <c r="P154" s="186"/>
      <c r="Q154" s="186"/>
      <c r="R154" s="186"/>
      <c r="S154" s="186"/>
      <c r="T154" s="186"/>
      <c r="U154" s="186"/>
      <c r="V154" s="186"/>
      <c r="W154" s="186"/>
      <c r="X154" s="186"/>
      <c r="Y154" s="186"/>
    </row>
    <row r="155" spans="1:48" ht="18" customHeight="1" x14ac:dyDescent="0.25"/>
    <row r="156" spans="1:48" ht="18" customHeight="1" x14ac:dyDescent="0.25">
      <c r="J156" s="186"/>
      <c r="K156" s="186"/>
    </row>
    <row r="157" spans="1:48" ht="16.5" customHeight="1" x14ac:dyDescent="0.3">
      <c r="A157" s="139"/>
      <c r="B157" s="186"/>
      <c r="C157" s="186"/>
      <c r="D157" s="186"/>
      <c r="E157" s="186"/>
      <c r="F157" s="186"/>
      <c r="G157" s="186"/>
      <c r="H157" s="186"/>
      <c r="I157" s="186"/>
      <c r="L157" s="186"/>
    </row>
  </sheetData>
  <sheetProtection algorithmName="SHA-512" hashValue="JePz3SnMpDEsEJZNFnS0WeHHjRNTHjJLPvO/EbYyr4XdVY5UqyXAVumnOmAgKupmUqNCHN9pJLYRYx8zIiXOvQ==" saltValue="NHAl1LUXxrODJAjcmyO0EA==" spinCount="100000" sheet="1" objects="1" scenarios="1"/>
  <mergeCells count="308">
    <mergeCell ref="N19:O19"/>
    <mergeCell ref="P19:Q19"/>
    <mergeCell ref="N20:O20"/>
    <mergeCell ref="P20:Q20"/>
    <mergeCell ref="N21:O21"/>
    <mergeCell ref="P21:Q21"/>
    <mergeCell ref="N22:O22"/>
    <mergeCell ref="P22:Q22"/>
    <mergeCell ref="A19:A20"/>
    <mergeCell ref="B19:C19"/>
    <mergeCell ref="D19:E19"/>
    <mergeCell ref="F19:L20"/>
    <mergeCell ref="B20:C20"/>
    <mergeCell ref="D20:E20"/>
    <mergeCell ref="A21:A22"/>
    <mergeCell ref="B21:C21"/>
    <mergeCell ref="D21:E21"/>
    <mergeCell ref="F21:L22"/>
    <mergeCell ref="B22:C22"/>
    <mergeCell ref="D22:E22"/>
    <mergeCell ref="R146:U146"/>
    <mergeCell ref="V146:Y146"/>
    <mergeCell ref="A147:D147"/>
    <mergeCell ref="E147:H147"/>
    <mergeCell ref="I147:L147"/>
    <mergeCell ref="N147:Q147"/>
    <mergeCell ref="R147:U147"/>
    <mergeCell ref="V147:Y147"/>
    <mergeCell ref="A148:D148"/>
    <mergeCell ref="E148:H148"/>
    <mergeCell ref="I148:L148"/>
    <mergeCell ref="N148:Q148"/>
    <mergeCell ref="R148:U148"/>
    <mergeCell ref="V148:Y148"/>
    <mergeCell ref="B131:C133"/>
    <mergeCell ref="O131:P133"/>
    <mergeCell ref="B134:C136"/>
    <mergeCell ref="O134:P136"/>
    <mergeCell ref="B137:C139"/>
    <mergeCell ref="O137:P139"/>
    <mergeCell ref="B140:C142"/>
    <mergeCell ref="O140:P142"/>
    <mergeCell ref="E146:H146"/>
    <mergeCell ref="I146:L146"/>
    <mergeCell ref="A128:A130"/>
    <mergeCell ref="B128:C130"/>
    <mergeCell ref="D128:G128"/>
    <mergeCell ref="N128:N130"/>
    <mergeCell ref="O128:P130"/>
    <mergeCell ref="Q128:T128"/>
    <mergeCell ref="D129:E129"/>
    <mergeCell ref="F129:G129"/>
    <mergeCell ref="Q129:R129"/>
    <mergeCell ref="S129:T129"/>
    <mergeCell ref="A125:D125"/>
    <mergeCell ref="E125:H125"/>
    <mergeCell ref="I125:L125"/>
    <mergeCell ref="N125:Q125"/>
    <mergeCell ref="R125:U125"/>
    <mergeCell ref="V125:Y125"/>
    <mergeCell ref="A126:D126"/>
    <mergeCell ref="E126:L126"/>
    <mergeCell ref="N126:Q126"/>
    <mergeCell ref="R126:Y126"/>
    <mergeCell ref="A123:D123"/>
    <mergeCell ref="E123:H123"/>
    <mergeCell ref="I123:L123"/>
    <mergeCell ref="N123:Q123"/>
    <mergeCell ref="R123:U123"/>
    <mergeCell ref="V123:Y123"/>
    <mergeCell ref="A124:D124"/>
    <mergeCell ref="E124:H124"/>
    <mergeCell ref="I124:L124"/>
    <mergeCell ref="N124:Q124"/>
    <mergeCell ref="R124:U124"/>
    <mergeCell ref="V124:Y124"/>
    <mergeCell ref="A120:D121"/>
    <mergeCell ref="E120:L120"/>
    <mergeCell ref="N120:Q121"/>
    <mergeCell ref="R120:Y120"/>
    <mergeCell ref="E121:H121"/>
    <mergeCell ref="I121:L121"/>
    <mergeCell ref="R121:U121"/>
    <mergeCell ref="V121:Y121"/>
    <mergeCell ref="A122:D122"/>
    <mergeCell ref="E122:H122"/>
    <mergeCell ref="I122:L122"/>
    <mergeCell ref="N122:Q122"/>
    <mergeCell ref="R122:U122"/>
    <mergeCell ref="V122:Y122"/>
    <mergeCell ref="B104:C106"/>
    <mergeCell ref="O104:P106"/>
    <mergeCell ref="A107:C107"/>
    <mergeCell ref="D107:E107"/>
    <mergeCell ref="F107:G107"/>
    <mergeCell ref="N107:P107"/>
    <mergeCell ref="Q107:R107"/>
    <mergeCell ref="S107:T107"/>
    <mergeCell ref="B108:C110"/>
    <mergeCell ref="O108:P110"/>
    <mergeCell ref="Q97:T97"/>
    <mergeCell ref="D98:E98"/>
    <mergeCell ref="F98:G98"/>
    <mergeCell ref="Q98:R98"/>
    <mergeCell ref="S98:T98"/>
    <mergeCell ref="B100:C102"/>
    <mergeCell ref="O100:P102"/>
    <mergeCell ref="A103:C103"/>
    <mergeCell ref="D103:E103"/>
    <mergeCell ref="F103:G103"/>
    <mergeCell ref="N103:P103"/>
    <mergeCell ref="Q103:R103"/>
    <mergeCell ref="S103:T103"/>
    <mergeCell ref="B82:C84"/>
    <mergeCell ref="O82:P84"/>
    <mergeCell ref="B85:C87"/>
    <mergeCell ref="O85:P87"/>
    <mergeCell ref="A97:A99"/>
    <mergeCell ref="B97:C99"/>
    <mergeCell ref="D97:G97"/>
    <mergeCell ref="N97:N99"/>
    <mergeCell ref="O97:P99"/>
    <mergeCell ref="A79:A81"/>
    <mergeCell ref="B79:C81"/>
    <mergeCell ref="D79:I79"/>
    <mergeCell ref="N79:N81"/>
    <mergeCell ref="O79:P81"/>
    <mergeCell ref="Q79:V79"/>
    <mergeCell ref="D80:E80"/>
    <mergeCell ref="F80:G80"/>
    <mergeCell ref="H80:I80"/>
    <mergeCell ref="Q80:R80"/>
    <mergeCell ref="S80:T80"/>
    <mergeCell ref="U80:V80"/>
    <mergeCell ref="X75:Y75"/>
    <mergeCell ref="B76:C76"/>
    <mergeCell ref="D76:E76"/>
    <mergeCell ref="F76:H76"/>
    <mergeCell ref="I76:J76"/>
    <mergeCell ref="K76:L76"/>
    <mergeCell ref="O76:P76"/>
    <mergeCell ref="Q76:R76"/>
    <mergeCell ref="S76:U76"/>
    <mergeCell ref="V76:W76"/>
    <mergeCell ref="X76:Y76"/>
    <mergeCell ref="B75:C75"/>
    <mergeCell ref="D75:E75"/>
    <mergeCell ref="F75:H75"/>
    <mergeCell ref="I75:J75"/>
    <mergeCell ref="K75:L75"/>
    <mergeCell ref="O75:P75"/>
    <mergeCell ref="Q75:R75"/>
    <mergeCell ref="S75:U75"/>
    <mergeCell ref="V75:W75"/>
    <mergeCell ref="X73:Y73"/>
    <mergeCell ref="A74:E74"/>
    <mergeCell ref="F74:H74"/>
    <mergeCell ref="I74:J74"/>
    <mergeCell ref="K74:L74"/>
    <mergeCell ref="N74:R74"/>
    <mergeCell ref="S74:U74"/>
    <mergeCell ref="V74:W74"/>
    <mergeCell ref="X74:Y74"/>
    <mergeCell ref="B73:C73"/>
    <mergeCell ref="D73:E73"/>
    <mergeCell ref="F73:H73"/>
    <mergeCell ref="I73:J73"/>
    <mergeCell ref="K73:L73"/>
    <mergeCell ref="O73:P73"/>
    <mergeCell ref="Q73:R73"/>
    <mergeCell ref="S73:U73"/>
    <mergeCell ref="V73:W73"/>
    <mergeCell ref="S71:U72"/>
    <mergeCell ref="V71:Y71"/>
    <mergeCell ref="B72:C72"/>
    <mergeCell ref="D72:E72"/>
    <mergeCell ref="I72:J72"/>
    <mergeCell ref="K72:L72"/>
    <mergeCell ref="O72:P72"/>
    <mergeCell ref="Q72:R72"/>
    <mergeCell ref="V72:W72"/>
    <mergeCell ref="X72:Y72"/>
    <mergeCell ref="B63:C65"/>
    <mergeCell ref="O63:P65"/>
    <mergeCell ref="B66:C68"/>
    <mergeCell ref="O66:P68"/>
    <mergeCell ref="A71:A72"/>
    <mergeCell ref="B71:E71"/>
    <mergeCell ref="F71:H72"/>
    <mergeCell ref="I71:L71"/>
    <mergeCell ref="N71:N72"/>
    <mergeCell ref="O71:R71"/>
    <mergeCell ref="A60:A62"/>
    <mergeCell ref="B60:C62"/>
    <mergeCell ref="D60:I60"/>
    <mergeCell ref="N60:N62"/>
    <mergeCell ref="O60:P62"/>
    <mergeCell ref="Q60:V60"/>
    <mergeCell ref="D61:E61"/>
    <mergeCell ref="F61:G61"/>
    <mergeCell ref="H61:I61"/>
    <mergeCell ref="Q61:R61"/>
    <mergeCell ref="S61:T61"/>
    <mergeCell ref="U61:V61"/>
    <mergeCell ref="F53:H53"/>
    <mergeCell ref="S53:U53"/>
    <mergeCell ref="A54:E56"/>
    <mergeCell ref="F54:H54"/>
    <mergeCell ref="S54:U54"/>
    <mergeCell ref="F55:H55"/>
    <mergeCell ref="N55:R57"/>
    <mergeCell ref="S55:U55"/>
    <mergeCell ref="F56:H56"/>
    <mergeCell ref="S56:U56"/>
    <mergeCell ref="S57:U57"/>
    <mergeCell ref="O49:R49"/>
    <mergeCell ref="S49:U51"/>
    <mergeCell ref="V49:Y49"/>
    <mergeCell ref="O50:P50"/>
    <mergeCell ref="Q50:R50"/>
    <mergeCell ref="V50:W50"/>
    <mergeCell ref="X50:Y50"/>
    <mergeCell ref="F51:H51"/>
    <mergeCell ref="F52:H52"/>
    <mergeCell ref="S52:U52"/>
    <mergeCell ref="A48:A50"/>
    <mergeCell ref="B48:E48"/>
    <mergeCell ref="F48:H50"/>
    <mergeCell ref="I48:L48"/>
    <mergeCell ref="B49:C49"/>
    <mergeCell ref="D49:E49"/>
    <mergeCell ref="I49:J49"/>
    <mergeCell ref="K49:L49"/>
    <mergeCell ref="N49:N51"/>
    <mergeCell ref="F34:H34"/>
    <mergeCell ref="S34:U34"/>
    <mergeCell ref="A35:E35"/>
    <mergeCell ref="F35:H35"/>
    <mergeCell ref="N35:R35"/>
    <mergeCell ref="S35:U35"/>
    <mergeCell ref="F36:H36"/>
    <mergeCell ref="S36:U36"/>
    <mergeCell ref="F42:H42"/>
    <mergeCell ref="S42:U42"/>
    <mergeCell ref="A31:A33"/>
    <mergeCell ref="B31:E31"/>
    <mergeCell ref="F31:H33"/>
    <mergeCell ref="I31:L31"/>
    <mergeCell ref="N31:N33"/>
    <mergeCell ref="O31:R31"/>
    <mergeCell ref="S31:U33"/>
    <mergeCell ref="V31:Y31"/>
    <mergeCell ref="B32:C32"/>
    <mergeCell ref="D32:E32"/>
    <mergeCell ref="I32:J32"/>
    <mergeCell ref="K32:L32"/>
    <mergeCell ref="O32:P32"/>
    <mergeCell ref="Q32:R32"/>
    <mergeCell ref="V32:W32"/>
    <mergeCell ref="X32:Y32"/>
    <mergeCell ref="B17:C17"/>
    <mergeCell ref="B18:C18"/>
    <mergeCell ref="B16:E16"/>
    <mergeCell ref="F16:L18"/>
    <mergeCell ref="A17:A18"/>
    <mergeCell ref="V13:V14"/>
    <mergeCell ref="W13:W14"/>
    <mergeCell ref="X13:X14"/>
    <mergeCell ref="Y13:Y14"/>
    <mergeCell ref="B14:D14"/>
    <mergeCell ref="O14:Q14"/>
    <mergeCell ref="N17:O17"/>
    <mergeCell ref="N18:O18"/>
    <mergeCell ref="F10:H10"/>
    <mergeCell ref="S10:U10"/>
    <mergeCell ref="F11:H11"/>
    <mergeCell ref="S11:U11"/>
    <mergeCell ref="A12:A14"/>
    <mergeCell ref="B12:D12"/>
    <mergeCell ref="F12:H12"/>
    <mergeCell ref="N12:N14"/>
    <mergeCell ref="O12:Q12"/>
    <mergeCell ref="S12:U12"/>
    <mergeCell ref="B13:D13"/>
    <mergeCell ref="F13:H14"/>
    <mergeCell ref="I13:I14"/>
    <mergeCell ref="J13:J14"/>
    <mergeCell ref="K13:K14"/>
    <mergeCell ref="L13:L14"/>
    <mergeCell ref="O13:Q13"/>
    <mergeCell ref="S13:U14"/>
    <mergeCell ref="A4:L4"/>
    <mergeCell ref="A7:A9"/>
    <mergeCell ref="B7:E7"/>
    <mergeCell ref="F7:H9"/>
    <mergeCell ref="I7:L7"/>
    <mergeCell ref="N7:N9"/>
    <mergeCell ref="O7:R7"/>
    <mergeCell ref="S7:U9"/>
    <mergeCell ref="V7:Y7"/>
    <mergeCell ref="B8:C8"/>
    <mergeCell ref="D8:E8"/>
    <mergeCell ref="I8:J8"/>
    <mergeCell ref="K8:L8"/>
    <mergeCell ref="O8:P8"/>
    <mergeCell ref="Q8:R8"/>
    <mergeCell ref="V8:W8"/>
    <mergeCell ref="X8:Y8"/>
  </mergeCells>
  <pageMargins left="0.25" right="0.25" top="0.75" bottom="0.75" header="0.3" footer="0.3"/>
  <pageSetup paperSize="9" scale="65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Современные повышение 10%</vt:lpstr>
      <vt:lpstr>Современные повышение</vt:lpstr>
      <vt:lpstr>Современные</vt:lpstr>
      <vt:lpstr>Нео+Классика+Престиж повышение</vt:lpstr>
      <vt:lpstr>Нео+Классика+Престиж</vt:lpstr>
      <vt:lpstr>Фур-ра</vt:lpstr>
      <vt:lpstr>Фурнитура</vt:lpstr>
      <vt:lpstr>Фурнитура повышение</vt:lpstr>
      <vt:lpstr>Погонаж повышение</vt:lpstr>
      <vt:lpstr>Сравнение</vt:lpstr>
      <vt:lpstr>'Нео+Классика+Престиж'!Область_печати</vt:lpstr>
      <vt:lpstr>'Нео+Классика+Престиж повышение'!Область_печати</vt:lpstr>
      <vt:lpstr>Современные!Область_печати</vt:lpstr>
      <vt:lpstr>'Современные повышение'!Область_печати</vt:lpstr>
      <vt:lpstr>'Современные повышение 10%'!Область_печати</vt:lpstr>
      <vt:lpstr>'Фур-ра'!Область_печати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</dc:creator>
  <cp:lastModifiedBy>Maria</cp:lastModifiedBy>
  <cp:revision>6</cp:revision>
  <cp:lastPrinted>2024-04-15T12:15:24Z</cp:lastPrinted>
  <dcterms:created xsi:type="dcterms:W3CDTF">2006-09-28T05:33:49Z</dcterms:created>
  <dcterms:modified xsi:type="dcterms:W3CDTF">2024-04-15T13:59:29Z</dcterms:modified>
</cp:coreProperties>
</file>